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UMIT DATA\01. Monthly Bulletin\00. Working\03. Editorial Committee\"/>
    </mc:Choice>
  </mc:AlternateContent>
  <bookViews>
    <workbookView xWindow="0" yWindow="0" windowWidth="19200" windowHeight="11595" activeTab="1"/>
  </bookViews>
  <sheets>
    <sheet name="Data Summary" sheetId="1" r:id="rId1"/>
    <sheet name="1" sheetId="2" r:id="rId2"/>
    <sheet name="2" sheetId="3" r:id="rId3"/>
    <sheet name="3" sheetId="4" r:id="rId4"/>
    <sheet name="4" sheetId="5" r:id="rId5"/>
    <sheet name="5" sheetId="6" r:id="rId6"/>
    <sheet name="6" sheetId="7" r:id="rId7"/>
    <sheet name="7" sheetId="101" r:id="rId8"/>
    <sheet name="8" sheetId="9" r:id="rId9"/>
    <sheet name="9" sheetId="102"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97"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96" r:id="rId53"/>
    <sheet name="53" sheetId="54" r:id="rId54"/>
    <sheet name="54" sheetId="103" r:id="rId55"/>
    <sheet name="55" sheetId="56" r:id="rId56"/>
    <sheet name="56" sheetId="57" r:id="rId57"/>
    <sheet name="57" sheetId="58" r:id="rId58"/>
    <sheet name="58" sheetId="59" r:id="rId59"/>
    <sheet name="59" sheetId="60" r:id="rId60"/>
    <sheet name="60" sheetId="105" r:id="rId61"/>
    <sheet name="61" sheetId="62" r:id="rId62"/>
    <sheet name="62" sheetId="63" r:id="rId63"/>
    <sheet name="63" sheetId="64" r:id="rId64"/>
    <sheet name="64" sheetId="65" r:id="rId65"/>
    <sheet name="65" sheetId="107" r:id="rId66"/>
    <sheet name="66" sheetId="108" r:id="rId67"/>
    <sheet name="67" sheetId="109" r:id="rId68"/>
    <sheet name="68" sheetId="110" r:id="rId69"/>
    <sheet name="69" sheetId="111" r:id="rId70"/>
    <sheet name="70" sheetId="112" r:id="rId71"/>
    <sheet name="71" sheetId="113" r:id="rId72"/>
    <sheet name="72" sheetId="114" r:id="rId73"/>
    <sheet name="73" sheetId="115" r:id="rId74"/>
    <sheet name="74" sheetId="116" r:id="rId75"/>
    <sheet name="75" sheetId="117" r:id="rId76"/>
    <sheet name="76" sheetId="82" r:id="rId77"/>
  </sheets>
  <externalReferences>
    <externalReference r:id="rId78"/>
  </externalReferences>
  <definedNames>
    <definedName name="_xlnm.Print_Area" localSheetId="65">'65'!$A$1:$K$19</definedName>
    <definedName name="_xlnm.Print_Area" localSheetId="66">'66'!$A$1:$I$15</definedName>
    <definedName name="_xlnm.Print_Area" localSheetId="67">'67'!$A$1:$R$31</definedName>
    <definedName name="_xlnm.Print_Area" localSheetId="68">'68'!$A$1:$M$16</definedName>
    <definedName name="_xlnm.Print_Area" localSheetId="69">'69'!$A$1:$O$18</definedName>
    <definedName name="_xlnm.Print_Area" localSheetId="70">'70'!$A$1:$O$8</definedName>
    <definedName name="_xlnm.Print_Area" localSheetId="71">'71'!$A$1:$G$9</definedName>
    <definedName name="_xlnm.Print_Area" localSheetId="72">'72'!$A$1:$P$17</definedName>
    <definedName name="_xlnm.Print_Area" localSheetId="73">'73'!$A$1:$J$47</definedName>
    <definedName name="_xlnm.Print_Area" localSheetId="74">'74'!$A$1:$J$32</definedName>
    <definedName name="_xlnm.Print_Area" localSheetId="75">'75'!$A$1:$J$36</definedName>
  </definedNames>
  <calcPr calcId="152511"/>
</workbook>
</file>

<file path=xl/calcChain.xml><?xml version="1.0" encoding="utf-8"?>
<calcChain xmlns="http://schemas.openxmlformats.org/spreadsheetml/2006/main">
  <c r="J42" i="117" l="1"/>
  <c r="H42" i="117"/>
  <c r="J31" i="117"/>
  <c r="I31" i="117"/>
  <c r="H31" i="117"/>
  <c r="G31" i="117"/>
  <c r="F31" i="117"/>
  <c r="E31" i="117"/>
  <c r="D31" i="117"/>
  <c r="C31" i="117"/>
  <c r="J22" i="117"/>
  <c r="I22" i="117"/>
  <c r="H22" i="117"/>
  <c r="G22" i="117"/>
  <c r="F22" i="117"/>
  <c r="E22" i="117"/>
  <c r="D22" i="117"/>
  <c r="C22" i="117"/>
  <c r="J16" i="117"/>
  <c r="I16" i="117"/>
  <c r="H16" i="117"/>
  <c r="G16" i="117"/>
  <c r="F16" i="117"/>
  <c r="E16" i="117"/>
  <c r="D16" i="117"/>
  <c r="C16" i="117"/>
  <c r="J22" i="116"/>
  <c r="I22" i="116"/>
  <c r="H22" i="116"/>
  <c r="G22" i="116"/>
  <c r="F22" i="116"/>
  <c r="E22" i="116"/>
  <c r="D22" i="116"/>
  <c r="C22" i="116"/>
  <c r="A10" i="116"/>
  <c r="A11" i="116" s="1"/>
  <c r="A12" i="116" s="1"/>
  <c r="A13" i="116" s="1"/>
  <c r="A14" i="116" s="1"/>
  <c r="A15" i="116" s="1"/>
  <c r="A16" i="116" s="1"/>
  <c r="A17" i="116" s="1"/>
  <c r="A18" i="116" s="1"/>
  <c r="A19" i="116" s="1"/>
  <c r="A20" i="116" s="1"/>
  <c r="A21" i="116" s="1"/>
  <c r="A9" i="116"/>
  <c r="A8" i="116"/>
  <c r="J39" i="115"/>
  <c r="H39" i="115"/>
  <c r="D39" i="115"/>
  <c r="C39" i="115"/>
  <c r="J35" i="115"/>
  <c r="J42" i="115" s="1"/>
  <c r="I35" i="115"/>
  <c r="I42" i="115" s="1"/>
  <c r="H35" i="115"/>
  <c r="H42" i="115" s="1"/>
  <c r="G35" i="115"/>
  <c r="G42" i="115" s="1"/>
  <c r="F35" i="115"/>
  <c r="F42" i="115" s="1"/>
  <c r="E35" i="115"/>
  <c r="E42" i="115" s="1"/>
  <c r="D35" i="115"/>
  <c r="D42" i="115" s="1"/>
  <c r="C35" i="115"/>
  <c r="C42" i="115" s="1"/>
  <c r="J29" i="115"/>
  <c r="J30" i="115" s="1"/>
  <c r="K30" i="115" s="1"/>
  <c r="I29" i="115"/>
  <c r="I30" i="115" s="1"/>
  <c r="H29" i="115"/>
  <c r="H30" i="115" s="1"/>
  <c r="G29" i="115"/>
  <c r="G30" i="115" s="1"/>
  <c r="F29" i="115"/>
  <c r="F30" i="115" s="1"/>
  <c r="E29" i="115"/>
  <c r="E30" i="115" s="1"/>
  <c r="D29" i="115"/>
  <c r="D30" i="115" s="1"/>
  <c r="M39" i="109" s="1"/>
  <c r="C29" i="115"/>
  <c r="C30" i="115" s="1"/>
  <c r="J25" i="115"/>
  <c r="I25" i="115"/>
  <c r="H25" i="115"/>
  <c r="G25" i="115"/>
  <c r="F25" i="115"/>
  <c r="E25" i="115"/>
  <c r="D25" i="115"/>
  <c r="C25" i="115"/>
  <c r="J16" i="115"/>
  <c r="I16" i="115"/>
  <c r="H16" i="115"/>
  <c r="G16" i="115"/>
  <c r="F16" i="115"/>
  <c r="E16" i="115"/>
  <c r="D16" i="115"/>
  <c r="C16" i="115"/>
  <c r="J8" i="115"/>
  <c r="I8" i="115"/>
  <c r="H8" i="115"/>
  <c r="G8" i="115"/>
  <c r="F8" i="115"/>
  <c r="E8" i="115"/>
  <c r="D8" i="115"/>
  <c r="C8" i="115"/>
  <c r="N6" i="114"/>
  <c r="M6" i="114"/>
  <c r="A8" i="113"/>
  <c r="G5" i="113"/>
  <c r="F5" i="113"/>
  <c r="E5" i="113"/>
  <c r="D5" i="113"/>
  <c r="C5" i="113"/>
  <c r="B5" i="113"/>
  <c r="A7" i="112"/>
  <c r="M6" i="112"/>
  <c r="L6" i="112"/>
  <c r="M5" i="112"/>
  <c r="L5" i="112"/>
  <c r="O4" i="112"/>
  <c r="N4" i="112"/>
  <c r="M4" i="112"/>
  <c r="E45" i="109" s="1"/>
  <c r="F45" i="109" s="1"/>
  <c r="L4" i="112"/>
  <c r="K4" i="112"/>
  <c r="J4" i="112"/>
  <c r="I4" i="112"/>
  <c r="H4" i="112"/>
  <c r="G4" i="112"/>
  <c r="F4" i="112"/>
  <c r="E4" i="112"/>
  <c r="D4" i="112"/>
  <c r="C4" i="112"/>
  <c r="B4" i="112"/>
  <c r="M13" i="111"/>
  <c r="M12" i="111"/>
  <c r="M11" i="111"/>
  <c r="M10" i="111"/>
  <c r="I49" i="115" s="1"/>
  <c r="M9" i="111"/>
  <c r="M8" i="111"/>
  <c r="M7" i="111"/>
  <c r="M6" i="111"/>
  <c r="M5" i="111" s="1"/>
  <c r="O5" i="111"/>
  <c r="N5" i="111"/>
  <c r="L5" i="111"/>
  <c r="K5" i="111"/>
  <c r="J5" i="111"/>
  <c r="I5" i="111"/>
  <c r="H5" i="111"/>
  <c r="G5" i="111"/>
  <c r="F5" i="111"/>
  <c r="E5" i="111"/>
  <c r="D5" i="111"/>
  <c r="C5" i="111"/>
  <c r="B5" i="111"/>
  <c r="M4" i="111"/>
  <c r="L4" i="111"/>
  <c r="M6" i="110"/>
  <c r="L6" i="110"/>
  <c r="K6" i="110"/>
  <c r="J6" i="110"/>
  <c r="I6" i="110"/>
  <c r="H6" i="110"/>
  <c r="G6" i="110"/>
  <c r="F6" i="110"/>
  <c r="E6" i="110"/>
  <c r="D6" i="110"/>
  <c r="C6" i="110"/>
  <c r="B6" i="110"/>
  <c r="I47" i="109"/>
  <c r="D47" i="109"/>
  <c r="F47" i="109" s="1"/>
  <c r="K47" i="109" s="1"/>
  <c r="H46" i="109"/>
  <c r="D46" i="109"/>
  <c r="I45" i="109"/>
  <c r="D45" i="109"/>
  <c r="E44" i="109"/>
  <c r="D44" i="109"/>
  <c r="F44" i="109" s="1"/>
  <c r="I43" i="109"/>
  <c r="D43" i="109"/>
  <c r="F43" i="109" s="1"/>
  <c r="K43" i="109" s="1"/>
  <c r="H42" i="109"/>
  <c r="D42" i="109"/>
  <c r="I41" i="109"/>
  <c r="F41" i="109"/>
  <c r="E41" i="109"/>
  <c r="D41" i="109"/>
  <c r="E40" i="109"/>
  <c r="D40" i="109"/>
  <c r="F40" i="109" s="1"/>
  <c r="K40" i="109" s="1"/>
  <c r="P28" i="109"/>
  <c r="E47" i="109" s="1"/>
  <c r="O28" i="109"/>
  <c r="P27" i="109"/>
  <c r="E46" i="109" s="1"/>
  <c r="F46" i="109" s="1"/>
  <c r="O27" i="109"/>
  <c r="P26" i="109"/>
  <c r="O26" i="109"/>
  <c r="P25" i="109"/>
  <c r="I44" i="109" s="1"/>
  <c r="O25" i="109"/>
  <c r="P24" i="109"/>
  <c r="E43" i="109" s="1"/>
  <c r="O24" i="109"/>
  <c r="P23" i="109"/>
  <c r="E42" i="109" s="1"/>
  <c r="F42" i="109" s="1"/>
  <c r="O23" i="109"/>
  <c r="P22" i="109"/>
  <c r="O22" i="109"/>
  <c r="P21" i="109"/>
  <c r="I40" i="109" s="1"/>
  <c r="O21" i="109"/>
  <c r="O20" i="109"/>
  <c r="N20" i="109"/>
  <c r="M20" i="109"/>
  <c r="L20" i="109"/>
  <c r="K20" i="109"/>
  <c r="J20" i="109"/>
  <c r="I20" i="109"/>
  <c r="H20" i="109"/>
  <c r="G20" i="109"/>
  <c r="F20" i="109"/>
  <c r="E20" i="109"/>
  <c r="D20" i="109"/>
  <c r="C20" i="109"/>
  <c r="B20" i="109"/>
  <c r="P19" i="109"/>
  <c r="O19" i="109"/>
  <c r="P14" i="109"/>
  <c r="H47" i="109" s="1"/>
  <c r="J47" i="109" s="1"/>
  <c r="O14" i="109"/>
  <c r="P13" i="109"/>
  <c r="I51" i="115" s="1"/>
  <c r="O13" i="109"/>
  <c r="P12" i="109"/>
  <c r="I50" i="115" s="1"/>
  <c r="O12" i="109"/>
  <c r="P11" i="109"/>
  <c r="H44" i="109" s="1"/>
  <c r="J44" i="109" s="1"/>
  <c r="O11" i="109"/>
  <c r="P10" i="109"/>
  <c r="H43" i="109" s="1"/>
  <c r="J43" i="109" s="1"/>
  <c r="O10" i="109"/>
  <c r="P9" i="109"/>
  <c r="O9" i="109"/>
  <c r="P8" i="109"/>
  <c r="P6" i="109" s="1"/>
  <c r="H39" i="109" s="1"/>
  <c r="O8" i="109"/>
  <c r="O6" i="109" s="1"/>
  <c r="P7" i="109"/>
  <c r="H40" i="109" s="1"/>
  <c r="J40" i="109" s="1"/>
  <c r="O7" i="109"/>
  <c r="R6" i="109"/>
  <c r="Q6" i="109"/>
  <c r="N6" i="109"/>
  <c r="M6" i="109"/>
  <c r="L6" i="109"/>
  <c r="K6" i="109"/>
  <c r="J6" i="109"/>
  <c r="I6" i="109"/>
  <c r="H6" i="109"/>
  <c r="G6" i="109"/>
  <c r="F6" i="109"/>
  <c r="E6" i="109"/>
  <c r="D39" i="109" s="1"/>
  <c r="D6" i="109"/>
  <c r="C6" i="109"/>
  <c r="B6" i="109"/>
  <c r="A14" i="108"/>
  <c r="A43" i="115" s="1"/>
  <c r="I5" i="108"/>
  <c r="H5" i="108"/>
  <c r="G5" i="108"/>
  <c r="E5" i="108"/>
  <c r="D5" i="108"/>
  <c r="C5" i="108"/>
  <c r="A14" i="111" l="1"/>
  <c r="A30" i="116"/>
  <c r="J52" i="115"/>
  <c r="K44" i="109"/>
  <c r="H52" i="115"/>
  <c r="I52" i="115"/>
  <c r="P20" i="109"/>
  <c r="H41" i="109"/>
  <c r="J41" i="109" s="1"/>
  <c r="K41" i="109" s="1"/>
  <c r="I42" i="109"/>
  <c r="J42" i="109" s="1"/>
  <c r="K42" i="109" s="1"/>
  <c r="H45" i="109"/>
  <c r="J45" i="109" s="1"/>
  <c r="K45" i="109" s="1"/>
  <c r="I46" i="109"/>
  <c r="J46" i="109" s="1"/>
  <c r="K46" i="109" s="1"/>
  <c r="A15" i="114"/>
  <c r="A32" i="117"/>
  <c r="A29" i="109"/>
  <c r="A15" i="110"/>
  <c r="I39" i="109" l="1"/>
  <c r="J39" i="109" s="1"/>
  <c r="E39" i="109"/>
  <c r="F39" i="109" s="1"/>
  <c r="K39" i="109" s="1"/>
</calcChain>
</file>

<file path=xl/sharedStrings.xml><?xml version="1.0" encoding="utf-8"?>
<sst xmlns="http://schemas.openxmlformats.org/spreadsheetml/2006/main" count="2856" uniqueCount="1129">
  <si>
    <t xml:space="preserve">Bulletin Reports Summary for Nov-18              </t>
  </si>
  <si>
    <t>Report Name</t>
  </si>
  <si>
    <t>Data Status</t>
  </si>
  <si>
    <t>Table 1: SEBI Registered Market Intermediaries/Institutions</t>
  </si>
  <si>
    <t>Data Available</t>
  </si>
  <si>
    <t>Table 2: Company-Wise Capital Raised through Public and Rights Issues (Equity)</t>
  </si>
  <si>
    <t>Table 3: Open Offers under SEBI Takeover Code closed</t>
  </si>
  <si>
    <t>Table 4: Substantial Acquisition of Shares and Takeovers</t>
  </si>
  <si>
    <t>Table 5: Capital Raised from the Primary Market through though Public and Rights Issues</t>
  </si>
  <si>
    <t>Table 6: Issues Listed on SME Platform</t>
  </si>
  <si>
    <t>Table 7: Industry-wise Classification of Capital Raised through Public and Rights Issues</t>
  </si>
  <si>
    <t>Table 8: Sector-wise and Region-wise Distribution of Capital Mobilised through Public and Rights Issues</t>
  </si>
  <si>
    <t>Table 9: Size-wise Classification of Capital Raised through Public and Rights Issues</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</si>
  <si>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</si>
  <si>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</si>
  <si>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</si>
  <si>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</si>
  <si>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</si>
  <si>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Ratings Assigned for Long-term Corporate Debt Securities (Maturity = 1 year)</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</si>
  <si>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</si>
  <si>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</si>
  <si>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</si>
  <si>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</si>
  <si>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</si>
  <si>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</si>
  <si>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</si>
  <si>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</si>
  <si>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</si>
  <si>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</si>
  <si>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</si>
  <si>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</si>
  <si>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  (percent)</t>
  </si>
  <si>
    <t>Table 30: Percentage Share of Top ‘N’ Securities/Members in Turnover of Cash Segment  (percent)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</si>
  <si>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</si>
  <si>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</si>
  <si>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</si>
  <si>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</si>
  <si>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Table 35: Trends in Equity Derivatives Segment at NSE</t>
  </si>
  <si>
    <t>Table 36: Settlement Statistics in Equity Derivatives Segment at BSE and NSE ( crore)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</si>
  <si>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</si>
  <si>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</si>
  <si>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</si>
  <si>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</si>
  <si>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</si>
  <si>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</si>
  <si>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</si>
  <si>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44: Settlement Statistics of Currency Derivatives Segment ( crore)</t>
  </si>
  <si>
    <t>Table 45: Instrument-wise Turnover in Currency Derivative Segment of BSE</t>
  </si>
  <si>
    <t>Table 46: Instrument-wise Turnover in Currency Derivatives of NSE</t>
  </si>
  <si>
    <t>Table 47: Instrument-wise Turnover in Currency Derivative Segment of MSEI</t>
  </si>
  <si>
    <t>Table 48: Maturity-wise Turnover in Currency Derivative Segment of BSE ( crore)</t>
  </si>
  <si>
    <t>Table 49: Maturity-wise Turnover in Currency Derivative Segment of NSE  ( crore)</t>
  </si>
  <si>
    <t>Table 50: Maturity-wise Turnover in Currency Derivative Segment of MSEI ( crore)</t>
  </si>
  <si>
    <t>Table 51: Trading Statistics of Interest Rate Futures at BSE, NSE and MSEI</t>
  </si>
  <si>
    <t>Table 52: Settlement Statistics in Interest Rate Futures at BSE, NSE and MSEI ( crore)</t>
  </si>
  <si>
    <t>Table 53: Trends in Foreign Portfolio Investment</t>
  </si>
  <si>
    <t>Table 54: Notional Value of Offshore Derivative Instruments (ODIs) Vs Assets Under Custody (AUC) of FPIs/Deemed</t>
  </si>
  <si>
    <t>Table 55: Assets under the Custody of Custodians</t>
  </si>
  <si>
    <t>Table 56: Trends in Resource Mobilization by Mutual Funds ( crore)</t>
  </si>
  <si>
    <t>Table 57: Type-wise Resource Mobilisation by Mutual Funds: Open-ended and Close-ended ( crore)</t>
  </si>
  <si>
    <t>Table 58: Scheme-wise Resource Mobilisation and Assets under Management by Mutual Funds ( crore)</t>
  </si>
  <si>
    <t>Table 59: Number of Schemes and Folios by Investment Objective</t>
  </si>
  <si>
    <t>Table 60: Trends in Transactions on Stock Exchanges by Mutual Funds ( crore)</t>
  </si>
  <si>
    <t>Table 61: Asset Under Management by Portfolio Manager</t>
  </si>
  <si>
    <t>Table 62: Progress Report of NSDL &amp; CDSl as on end of Month (Listed Companies)</t>
  </si>
  <si>
    <t>Table 63: Progress of Dematerialisation at NSDL and CDSL (Listed and Unlisted Companies)</t>
  </si>
  <si>
    <t>Table 64: Depository Statistics</t>
  </si>
  <si>
    <t xml:space="preserve">Market Intermediaries </t>
  </si>
  <si>
    <t>2017-18</t>
  </si>
  <si>
    <t>2018-19$</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</si>
  <si>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</si>
  <si>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</si>
  <si>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</si>
  <si>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</si>
  <si>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</si>
  <si>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</si>
  <si>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</si>
  <si>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</si>
  <si>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</si>
  <si>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Corporate  Brokers(Cash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</si>
  <si>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</si>
  <si>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</si>
  <si>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</si>
  <si>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</si>
  <si>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</si>
  <si>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</si>
  <si>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</si>
  <si>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</si>
  <si>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</si>
  <si>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</si>
  <si>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</si>
  <si>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</si>
  <si>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</si>
  <si>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</si>
  <si>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</si>
  <si>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</si>
  <si>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</si>
  <si>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</si>
  <si>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</si>
  <si>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t>
  </si>
  <si>
    <t>Collective Investment Schemes</t>
  </si>
  <si>
    <t>Approved Intermediaries (Stock Lending Schemes)</t>
  </si>
  <si>
    <t>STP (Centralised Hub)</t>
  </si>
  <si>
    <t>STP Service Providers</t>
  </si>
  <si>
    <t>$ indicates as on November 30,2018</t>
  </si>
  <si>
    <t>Source: SEBI, NSDL.</t>
  </si>
  <si>
    <t>Sl.No.</t>
  </si>
  <si>
    <t>Name of the Issuer/Company</t>
  </si>
  <si>
    <t>Date of Opening</t>
  </si>
  <si>
    <t>Type of Issue</t>
  </si>
  <si>
    <t>Type of Instrument</t>
  </si>
  <si>
    <t>No. of Shares Issued</t>
  </si>
  <si>
    <t>Face Value (`)</t>
  </si>
  <si>
    <t>Premium Value (`)</t>
  </si>
  <si>
    <t>Issue Price (`)</t>
  </si>
  <si>
    <t>Size of Issue  (` Crore)</t>
  </si>
  <si>
    <t>Roni Households Limited</t>
  </si>
  <si>
    <t>SME-IPO</t>
  </si>
  <si>
    <t>Equity</t>
  </si>
  <si>
    <t>Shree Krishna Infrastructure Limited</t>
  </si>
  <si>
    <t>Shubhlaxmi Jewel Art Limited</t>
  </si>
  <si>
    <t>Diksha Greens Limited</t>
  </si>
  <si>
    <t>DRS Dilip Roadlines Limited</t>
  </si>
  <si>
    <t>Source: SEBI.</t>
  </si>
  <si>
    <t>Table 3: Open Offers under SEBI Takeover Code closed during Oct-18</t>
  </si>
  <si>
    <t>Sl.No</t>
  </si>
  <si>
    <t>Target Company</t>
  </si>
  <si>
    <t>Acquirer</t>
  </si>
  <si>
    <t>Offer Opening Date</t>
  </si>
  <si>
    <t>Offer Closing Date</t>
  </si>
  <si>
    <t>Offer Size</t>
  </si>
  <si>
    <t>Offer
 Price 
(`) per share</t>
  </si>
  <si>
    <t>Offer Size (` Crore)</t>
  </si>
  <si>
    <t>No. of 
Shares</t>
  </si>
  <si>
    <t>Percent of Equity 
Capital</t>
  </si>
  <si>
    <t>RESPONSE INFORMATICS LIMITED</t>
  </si>
  <si>
    <t>SUBRAMANIYAM SEETHA RAMAN</t>
  </si>
  <si>
    <t>MERCK LIMITED</t>
  </si>
  <si>
    <t>PROCTER &amp; GAMBLE OVERSEAS INDIA B.V.</t>
  </si>
  <si>
    <t>ASIA CAPITAL LIMITED</t>
  </si>
  <si>
    <t>M/S. SKC INVESTMENT ADVISORS PRIVATE LIMITED</t>
  </si>
  <si>
    <t>ROXY EXPORTS LTD.</t>
  </si>
  <si>
    <t>SIDDHARTH CHIMANLALA SHAH</t>
  </si>
  <si>
    <t>Year / Month</t>
  </si>
  <si>
    <t>Open Offers</t>
  </si>
  <si>
    <t>Objectives</t>
  </si>
  <si>
    <t>Total</t>
  </si>
  <si>
    <t>Change in Control 
of Management</t>
  </si>
  <si>
    <t>Consolidation of
 Holdings</t>
  </si>
  <si>
    <t>Substantial 
Acquisition</t>
  </si>
  <si>
    <t>No. of Offers</t>
  </si>
  <si>
    <t>Amount (` crore)</t>
  </si>
  <si>
    <t>Apr-18</t>
  </si>
  <si>
    <t>May-18</t>
  </si>
  <si>
    <t>Jun-18</t>
  </si>
  <si>
    <t>Jul-18</t>
  </si>
  <si>
    <t>Aug-18</t>
  </si>
  <si>
    <t>Sep-18</t>
  </si>
  <si>
    <t>Oct-18</t>
  </si>
  <si>
    <t>Nov-18</t>
  </si>
  <si>
    <t xml:space="preserve">Table 5: Capital Raised from the Primary Market through though Public and Rights Issues </t>
  </si>
  <si>
    <t>Category-Wise</t>
  </si>
  <si>
    <t>Issue-Type</t>
  </si>
  <si>
    <t>Instrument-Wise</t>
  </si>
  <si>
    <t>Public</t>
  </si>
  <si>
    <t>Rights</t>
  </si>
  <si>
    <t>Listed</t>
  </si>
  <si>
    <t>IPOs</t>
  </si>
  <si>
    <t>Equities</t>
  </si>
  <si>
    <t>CCPS/FCDs*</t>
  </si>
  <si>
    <t>Debt</t>
  </si>
  <si>
    <t>At Par</t>
  </si>
  <si>
    <t>At Premium</t>
  </si>
  <si>
    <t>No. of issues</t>
  </si>
  <si>
    <t>5. Equity public issues also includes issues listed on SME platform.</t>
  </si>
  <si>
    <t>6. Since April 2018, both the equity and debt issues are categorised based on their respective closing dates. Prior to April 2018, the equity issues were classified based on opening date of the issue, while debt issues were classfied based on closing date of the issue.</t>
  </si>
  <si>
    <t>Year/ Month</t>
  </si>
  <si>
    <t>No. of issue</t>
  </si>
  <si>
    <t>Amount  (`crore)</t>
  </si>
  <si>
    <t xml:space="preserve">Apr-18              </t>
  </si>
  <si>
    <t xml:space="preserve">May-18              </t>
  </si>
  <si>
    <t xml:space="preserve">Jun-18              </t>
  </si>
  <si>
    <t xml:space="preserve">Jul-18              </t>
  </si>
  <si>
    <t xml:space="preserve">Aug-18              </t>
  </si>
  <si>
    <t xml:space="preserve">Sep-18              </t>
  </si>
  <si>
    <t xml:space="preserve">Oct-18              </t>
  </si>
  <si>
    <t xml:space="preserve">Nov-18              </t>
  </si>
  <si>
    <t>Source: SEBI</t>
  </si>
  <si>
    <t>Industry</t>
  </si>
  <si>
    <t>Amount (`crore)</t>
  </si>
  <si>
    <t>Airlines</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</si>
  <si>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</si>
  <si>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</si>
  <si>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</si>
  <si>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</si>
  <si>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</si>
  <si>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</si>
  <si>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</si>
  <si>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</si>
  <si>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</si>
  <si>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</si>
  <si>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</si>
  <si>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</si>
  <si>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</si>
  <si>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</si>
  <si>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</si>
  <si>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</si>
  <si>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</si>
  <si>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</si>
  <si>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</si>
  <si>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</si>
  <si>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</si>
  <si>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</si>
  <si>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 xml:space="preserve">Table 8: Sector-wise and Region-wise Distribution of Capital Mobilised through Public and Rights Issues </t>
  </si>
  <si>
    <t>Sector-wise</t>
  </si>
  <si>
    <t>Region-wise</t>
  </si>
  <si>
    <t>Private</t>
  </si>
  <si>
    <t>Northern</t>
  </si>
  <si>
    <t>Eastern</t>
  </si>
  <si>
    <t>Western</t>
  </si>
  <si>
    <t>Southern</t>
  </si>
  <si>
    <t>Central</t>
  </si>
  <si>
    <t>Foreign</t>
  </si>
  <si>
    <t>No. of Issue</t>
  </si>
  <si>
    <t>Amount (`Crores)</t>
  </si>
  <si>
    <t>Amount (` Crores)</t>
  </si>
  <si>
    <t>&lt; 5 crore</t>
  </si>
  <si>
    <t>≥ 5crore - &lt; 10crore</t>
  </si>
  <si>
    <t xml:space="preserve">  ≥ 10 crore - &lt; 50 crore</t>
  </si>
  <si>
    <t xml:space="preserve">  ≥ 50 crore - &lt; 100 crore</t>
  </si>
  <si>
    <t xml:space="preserve">  ≥ 100 crore</t>
  </si>
  <si>
    <t>Only BSE</t>
  </si>
  <si>
    <t>Only NSE</t>
  </si>
  <si>
    <t>Both NSE and BSE</t>
  </si>
  <si>
    <t>Source: BSE and NSE.</t>
  </si>
  <si>
    <t>Year/Month</t>
  </si>
  <si>
    <t>Only MSEI</t>
  </si>
  <si>
    <t>No. of  issues</t>
  </si>
  <si>
    <t>Amount ` Crores)</t>
  </si>
  <si>
    <t>Source: BSE, NSE and MSEI.</t>
  </si>
  <si>
    <t>TOTAL</t>
  </si>
  <si>
    <t>No. of Issues</t>
  </si>
  <si>
    <t>Source: BSE and NSE</t>
  </si>
  <si>
    <t>BSE</t>
  </si>
  <si>
    <t>NSE</t>
  </si>
  <si>
    <t>MSEI</t>
  </si>
  <si>
    <t>No. of Trades</t>
  </si>
  <si>
    <t>Traded Value (` crore)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</si>
  <si>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</si>
  <si>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</si>
  <si>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</si>
  <si>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</si>
  <si>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</si>
  <si>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</si>
  <si>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</si>
  <si>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</si>
  <si>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</si>
  <si>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Amount  (` crore)</t>
  </si>
  <si>
    <t>Source: Credit Rating Agencies.</t>
  </si>
  <si>
    <t>Table 15: Review of Accepted Ratings of Corporate Debt Securities (Maturity ≥ 1 year)</t>
  </si>
  <si>
    <t>Upgraded</t>
  </si>
  <si>
    <t>Downgraded</t>
  </si>
  <si>
    <t>Reaffirmed</t>
  </si>
  <si>
    <t>Rating Watch</t>
  </si>
  <si>
    <t>Withdrawn/ Suspended</t>
  </si>
  <si>
    <t>Table 16: Distribution of Turnover on Cash Segments of Stock Exchanges (`crore)</t>
  </si>
  <si>
    <t>Stock Exchanges</t>
  </si>
  <si>
    <t xml:space="preserve">Table 17: Trends in Cash Segment of BSE </t>
  </si>
  <si>
    <t xml:space="preserve">No. of Companies Listed </t>
  </si>
  <si>
    <t xml:space="preserve">No. of Companies Permitted* </t>
  </si>
  <si>
    <t xml:space="preserve">No. of companies traded </t>
  </si>
  <si>
    <t>No. of Trading Days</t>
  </si>
  <si>
    <t>No. of Trades (Lakh)</t>
  </si>
  <si>
    <t>Traded Quantity (Lakh)</t>
  </si>
  <si>
    <t>Turnover (` crore)</t>
  </si>
  <si>
    <t>Average Daily Turnover (` crore)</t>
  </si>
  <si>
    <t>Average Trade Size (`)</t>
  </si>
  <si>
    <t>Demat Securities Traded (Lakh)</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</si>
  <si>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</si>
  <si>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</si>
  <si>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</si>
  <si>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</si>
  <si>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</si>
  <si>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</si>
  <si>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</si>
  <si>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</si>
  <si>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</si>
  <si>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Source: NSE</t>
  </si>
  <si>
    <t>$ indicates up to November 30,2018</t>
  </si>
  <si>
    <t>No. of Companies Permitted #</t>
  </si>
  <si>
    <t>No. of Companies Traded</t>
  </si>
  <si>
    <t>Turnover (₹ crore)</t>
  </si>
  <si>
    <t>Average Daily Turnover (₹ crore)</t>
  </si>
  <si>
    <t>Demat Turnover (₹ crore)</t>
  </si>
  <si>
    <t xml:space="preserve">Market  Capitalisation (₹ crore) </t>
  </si>
  <si>
    <t xml:space="preserve">SX 50 Index </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</si>
  <si>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</si>
  <si>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</si>
  <si>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</si>
  <si>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</si>
  <si>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</si>
  <si>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</si>
  <si>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</si>
  <si>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</si>
  <si>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</si>
  <si>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</si>
  <si>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</si>
  <si>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</si>
  <si>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</si>
  <si>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</si>
  <si>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</si>
  <si>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</si>
  <si>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</si>
  <si>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</si>
  <si>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</si>
  <si>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</si>
  <si>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</si>
  <si>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</si>
  <si>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</si>
  <si>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</si>
  <si>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</si>
  <si>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</si>
  <si>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1. The city-wise distribution of turnover is based on the cities uploaded in the UCC database of the Exchange for clientele trades and members registered office city for proprietary trades.</t>
  </si>
  <si>
    <t>Percentage Share in Turnover</t>
  </si>
  <si>
    <t>Proprietary</t>
  </si>
  <si>
    <t>FPIs</t>
  </si>
  <si>
    <t>Banks</t>
  </si>
  <si>
    <t xml:space="preserve">Source: BSE. </t>
  </si>
  <si>
    <t>Year /Month</t>
  </si>
  <si>
    <t xml:space="preserve">Source: NSE. </t>
  </si>
  <si>
    <t xml:space="preserve">Source: MSEI. </t>
  </si>
  <si>
    <t>Table 24: Component Stocks: S&amp;P BSE Sensex during Nov-18</t>
  </si>
  <si>
    <t>Name of Security</t>
  </si>
  <si>
    <t>Issued
Capital 
(` crore)</t>
  </si>
  <si>
    <t>Free Float
Market
Capitalisation
(` crore)</t>
  </si>
  <si>
    <t>Weightage (Percent)</t>
  </si>
  <si>
    <t>Beta</t>
  </si>
  <si>
    <t>R 2</t>
  </si>
  <si>
    <t>Daily
Volatility
(Percent)</t>
  </si>
  <si>
    <t>Monthly
Return
(Percent)</t>
  </si>
  <si>
    <t>Impact
Cost
(Percent)</t>
  </si>
  <si>
    <t>HDFC BANK</t>
  </si>
  <si>
    <t>RELIANCE</t>
  </si>
  <si>
    <t>HDFC</t>
  </si>
  <si>
    <t>INFOSYS LTD</t>
  </si>
  <si>
    <t>ITC LTD.</t>
  </si>
  <si>
    <t>ICICI BANK</t>
  </si>
  <si>
    <t>TCS LTD.</t>
  </si>
  <si>
    <t>LARSEN &amp; TOU</t>
  </si>
  <si>
    <t>KOTAK MAH.BK</t>
  </si>
  <si>
    <t>HIND UNI LT</t>
  </si>
  <si>
    <t>AXIS BANK</t>
  </si>
  <si>
    <t>STATE BANK</t>
  </si>
  <si>
    <t>MARUTISUZUK</t>
  </si>
  <si>
    <t>INDUSIND BNK</t>
  </si>
  <si>
    <t>MAH &amp; MAH</t>
  </si>
  <si>
    <t>ASIAN PAINTS</t>
  </si>
  <si>
    <t>SUN PHARMA.</t>
  </si>
  <si>
    <t>NTPC LTD</t>
  </si>
  <si>
    <t>POWER GRID</t>
  </si>
  <si>
    <t>BHARTI ARTL</t>
  </si>
  <si>
    <t>TATA STEEL</t>
  </si>
  <si>
    <t>HEROMOTOCO</t>
  </si>
  <si>
    <t>ONGC CORPN</t>
  </si>
  <si>
    <t>BAJAJ AUTO</t>
  </si>
  <si>
    <t>WIPRO LTD.</t>
  </si>
  <si>
    <t>VEDL</t>
  </si>
  <si>
    <t>COAL INDIA</t>
  </si>
  <si>
    <t>TATA MOTORS</t>
  </si>
  <si>
    <t>YES BANK</t>
  </si>
  <si>
    <t>ADANI PORTS</t>
  </si>
  <si>
    <t>TATAMTRTDVR</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</si>
  <si>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</si>
  <si>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</si>
  <si>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</si>
  <si>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 5 lakh.  It is calculated for the current month.</t>
  </si>
  <si>
    <t>Source: BSE.</t>
  </si>
  <si>
    <t>Table 25: Component Stocks: Nifty 50 Index during Nov-18</t>
  </si>
  <si>
    <t>Sl. No</t>
  </si>
  <si>
    <t>Issued
Capital 
(`Crore)</t>
  </si>
  <si>
    <t>HDFC Bank Ltd.</t>
  </si>
  <si>
    <t>Reliance Industries Ltd.</t>
  </si>
  <si>
    <t>Housing Development Finance Corporation Ltd.</t>
  </si>
  <si>
    <t>Infosys Ltd.</t>
  </si>
  <si>
    <t>I T C Ltd.</t>
  </si>
  <si>
    <t>ICICI Bank Ltd.</t>
  </si>
  <si>
    <t>Tata Consultancy Services Ltd.</t>
  </si>
  <si>
    <t>Larsen &amp; Toubro Ltd.</t>
  </si>
  <si>
    <t>Kotak Mahindra Bank Ltd.</t>
  </si>
  <si>
    <t>Hindustan Unilever Ltd.</t>
  </si>
  <si>
    <t>Axis Bank Ltd.</t>
  </si>
  <si>
    <t>State Bank of India</t>
  </si>
  <si>
    <t>Maruti Suzuki India Ltd.</t>
  </si>
  <si>
    <t>IndusInd Bank Ltd.</t>
  </si>
  <si>
    <t>Mahindra &amp; Mahindra Ltd.</t>
  </si>
  <si>
    <t>Asian Paints Ltd.</t>
  </si>
  <si>
    <t>Bajaj Finance Ltd.</t>
  </si>
  <si>
    <t>HCL Technologies Ltd.</t>
  </si>
  <si>
    <t>Sun Pharmaceutical Industries Ltd.</t>
  </si>
  <si>
    <t>Tech Mahindra Ltd.</t>
  </si>
  <si>
    <t>NTPC Ltd.</t>
  </si>
  <si>
    <t>UltraTech Cement Ltd.</t>
  </si>
  <si>
    <t>Power Grid Corporation of India Ltd.</t>
  </si>
  <si>
    <t>Bharti Airtel Ltd.</t>
  </si>
  <si>
    <t>Tata Steel Ltd.</t>
  </si>
  <si>
    <t>Hero MotoCorp Ltd.</t>
  </si>
  <si>
    <t>Oil &amp; Natural Gas Corporation Ltd.</t>
  </si>
  <si>
    <t>Titan Company Ltd.</t>
  </si>
  <si>
    <t>Bajaj Auto Ltd.</t>
  </si>
  <si>
    <t>Wipro Ltd.</t>
  </si>
  <si>
    <t>Vedanta Ltd.</t>
  </si>
  <si>
    <t>Bajaj Finserv Ltd.</t>
  </si>
  <si>
    <t>Grasim Industries Ltd.</t>
  </si>
  <si>
    <t>Coal India Ltd.</t>
  </si>
  <si>
    <t>Hindalco Industries Ltd.</t>
  </si>
  <si>
    <t>Dr. Reddy's Laboratories Ltd.</t>
  </si>
  <si>
    <t>JSW Steel Ltd.</t>
  </si>
  <si>
    <t>Eicher Motors Ltd.</t>
  </si>
  <si>
    <t>Tata Motors Ltd.</t>
  </si>
  <si>
    <t>Yes Bank Ltd.</t>
  </si>
  <si>
    <t>GAIL (India) Ltd.</t>
  </si>
  <si>
    <t>Adani Ports and Special Economic Zone Ltd.</t>
  </si>
  <si>
    <t>Indian Oil Corporation Ltd.</t>
  </si>
  <si>
    <t>UPL Ltd.</t>
  </si>
  <si>
    <t>Cipla Ltd.</t>
  </si>
  <si>
    <t>Zee Entertainment Enterprises Ltd.</t>
  </si>
  <si>
    <t>Bharat Petroleum Corporation Ltd.</t>
  </si>
  <si>
    <t>Indiabulls Housing Finance Ltd.</t>
  </si>
  <si>
    <t>Bharti Infratel Ltd.</t>
  </si>
  <si>
    <t>Hindustan Petroleum Corporation Ltd.</t>
  </si>
  <si>
    <t>3. Volatility is the standard deviation of the daily returns for the the trailing 12 months.</t>
  </si>
  <si>
    <t>5. Impact Cost for Nifty 50 is for a portfolio of Rs. 50 Lakhs  and is weightage average impact cost.</t>
  </si>
  <si>
    <t>Source: NSE.</t>
  </si>
  <si>
    <t>Table 26: Component Stocks: SX40 Index</t>
  </si>
  <si>
    <t>S.No.</t>
  </si>
  <si>
    <t>Issued Capital     (₹ crore)</t>
  </si>
  <si>
    <t>Free Float Market Capitalisation (₹ crore)</t>
  </si>
  <si>
    <t xml:space="preserve">Weightage (Percent)   </t>
  </si>
  <si>
    <t>R2</t>
  </si>
  <si>
    <t>Daily Volatility (Percent)</t>
  </si>
  <si>
    <t>Monthly Return (Percent)</t>
  </si>
  <si>
    <t>Impact Cost (Percent) *</t>
  </si>
  <si>
    <t>Reliance Industries Limited</t>
  </si>
  <si>
    <t>Infosys Limited</t>
  </si>
  <si>
    <t>ITC Limited</t>
  </si>
  <si>
    <t>Tata Consultancy Services Limited</t>
  </si>
  <si>
    <t>HDFC Bank Limited</t>
  </si>
  <si>
    <t>Larsen &amp; Toubro Limited</t>
  </si>
  <si>
    <t>Housing Development Finance Corporation Limited</t>
  </si>
  <si>
    <t>Maruti Suzuki India Limited</t>
  </si>
  <si>
    <t>Hindustan Unilever Limited</t>
  </si>
  <si>
    <t>Mahindra &amp; Mahindra Limited</t>
  </si>
  <si>
    <t>ICICI Bank Limited</t>
  </si>
  <si>
    <t>Kotak Mahindra Bank Limited</t>
  </si>
  <si>
    <t>Sun Pharmaceuticals Industries Limited</t>
  </si>
  <si>
    <t>Asian Paints Limited</t>
  </si>
  <si>
    <t>HCL Technologies Limited</t>
  </si>
  <si>
    <t>Bharti Airtel Limited</t>
  </si>
  <si>
    <t>NTPC Limited</t>
  </si>
  <si>
    <t>Tata Motors Limited</t>
  </si>
  <si>
    <t>Hero MotoCorp Limited</t>
  </si>
  <si>
    <t>Oil &amp; Natural Gas Corporation Limited</t>
  </si>
  <si>
    <t>Tata Steel Limited</t>
  </si>
  <si>
    <t>IndusInd Bank Limited</t>
  </si>
  <si>
    <t>Power Grid Corporation of India Limited</t>
  </si>
  <si>
    <t>Tech Mahindra Limited</t>
  </si>
  <si>
    <t>Grasim Industries Limited</t>
  </si>
  <si>
    <t>Axis Bank Limited</t>
  </si>
  <si>
    <t>Vedanta Limited</t>
  </si>
  <si>
    <t>Eicher Motors Limited</t>
  </si>
  <si>
    <t>Bajaj Auto Limited</t>
  </si>
  <si>
    <t>Coal India Limited</t>
  </si>
  <si>
    <t>Hindalco Industries Limited</t>
  </si>
  <si>
    <t>Indian Oil Corporation Limited</t>
  </si>
  <si>
    <t>Zee Entertainment Enterprises Limited</t>
  </si>
  <si>
    <t>Wipro Limited</t>
  </si>
  <si>
    <t>Bharat Petroleum Corporation Limited</t>
  </si>
  <si>
    <t>Dr. Reddy's Laboratories Limited</t>
  </si>
  <si>
    <t>Yes Bank Limited</t>
  </si>
  <si>
    <t>Adani Ports And Special Economic Zone Limited</t>
  </si>
  <si>
    <t>Lupin Limited</t>
  </si>
  <si>
    <t>1. Market Cap, Beta &amp; R2 as on the last day of the month</t>
  </si>
  <si>
    <t>2. Beta &amp; R2 are calculated for the trailing 12 months</t>
  </si>
  <si>
    <t>3. Volatility for the current month</t>
  </si>
  <si>
    <t xml:space="preserve">4. *Since there is no trading in the SX40 constituents, the Impact Cost for the given stocks is NIL. </t>
  </si>
  <si>
    <t>Source: MSEI.</t>
  </si>
  <si>
    <t>Table 27: Advances/Declines in Cash Segment of BSE, NSE and MSEI</t>
  </si>
  <si>
    <t>Advances</t>
  </si>
  <si>
    <t>Declines</t>
  </si>
  <si>
    <t>Advance/Decline Ratio</t>
  </si>
  <si>
    <t>Table 28: Trading Frequency in Cash Segment of BSE, NSE and MSEI</t>
  </si>
  <si>
    <t>Month</t>
  </si>
  <si>
    <t>No. of Companies Listed</t>
  </si>
  <si>
    <t>Percent of Traded to Listed</t>
  </si>
  <si>
    <t>BSE Sensex</t>
  </si>
  <si>
    <t>BSE 100</t>
  </si>
  <si>
    <t>BSE 500</t>
  </si>
  <si>
    <t>Nifty 50</t>
  </si>
  <si>
    <t>Nifty Next 50</t>
  </si>
  <si>
    <t>Nifty 500</t>
  </si>
  <si>
    <t>SX40</t>
  </si>
  <si>
    <t>Source: BSE, MSEI and NSE.</t>
  </si>
  <si>
    <t>Top</t>
  </si>
  <si>
    <t>5</t>
  </si>
  <si>
    <t>10</t>
  </si>
  <si>
    <t>25</t>
  </si>
  <si>
    <t>50</t>
  </si>
  <si>
    <t>100</t>
  </si>
  <si>
    <t>Securities</t>
  </si>
  <si>
    <t>Members</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</si>
  <si>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</si>
  <si>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</si>
  <si>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</si>
  <si>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</si>
  <si>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</si>
  <si>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</si>
  <si>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</si>
  <si>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</si>
  <si>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</si>
  <si>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</si>
  <si>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</si>
  <si>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</si>
  <si>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</si>
  <si>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</si>
  <si>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</si>
  <si>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(`crore)</t>
  </si>
  <si>
    <t>Table 32: Settlement Statistics for Cash Segment of NSE</t>
  </si>
  <si>
    <t>Delivered Value      (` crore)</t>
  </si>
  <si>
    <t>Table 33: Settlement Statistics for Cash Segment of MSEI</t>
  </si>
  <si>
    <t>Month Sorting</t>
  </si>
  <si>
    <t>Delivered Value      (₹ crore)</t>
  </si>
  <si>
    <t>Delivered Value in Demat Mode     (₹ crore)</t>
  </si>
  <si>
    <t>Funds Pay-in (₹ crore)</t>
  </si>
  <si>
    <t>Securities Pay-in (₹ crore)</t>
  </si>
  <si>
    <t>Settlement Guarantee Fund(₹ crore)</t>
  </si>
  <si>
    <t>$ indicates as on November 30, 2018</t>
  </si>
  <si>
    <t>Year/     Month</t>
  </si>
  <si>
    <t>Index Futures</t>
  </si>
  <si>
    <t>Stock Futures</t>
  </si>
  <si>
    <t>Index Options</t>
  </si>
  <si>
    <t>Stock Options</t>
  </si>
  <si>
    <t>Open Interest at the end of Month</t>
  </si>
  <si>
    <t>Call</t>
  </si>
  <si>
    <t>Put</t>
  </si>
  <si>
    <t>No. of
Contracts</t>
  </si>
  <si>
    <t>Turnover
(` crore)</t>
  </si>
  <si>
    <t>No. of
contracts</t>
  </si>
  <si>
    <t xml:space="preserve">Table 35: Trends in Equity Derivatives Segment at NSE (Turnover in Notional Value) </t>
  </si>
  <si>
    <t>Table 36: Settlement Statistics in Equity Derivatives Segment at BSE and NSE (` crore)</t>
  </si>
  <si>
    <t>Index/Stock
Futures</t>
  </si>
  <si>
    <t>Index/Stock
Options</t>
  </si>
  <si>
    <t>Settlement
Gurantee
Fund</t>
  </si>
  <si>
    <t>MTM
Settlement</t>
  </si>
  <si>
    <t>Final
Settlement</t>
  </si>
  <si>
    <t>Premium
Settlement</t>
  </si>
  <si>
    <t>Exercise
Settlement</t>
  </si>
  <si>
    <t>Percentage Share in Open Interest</t>
  </si>
  <si>
    <t>Pro</t>
  </si>
  <si>
    <t>FII</t>
  </si>
  <si>
    <t>Turnover (in Percentage)</t>
  </si>
  <si>
    <t>BSE 30 SENSEX</t>
  </si>
  <si>
    <t>BSE SENSEX 50</t>
  </si>
  <si>
    <t>BSE BANKEX</t>
  </si>
  <si>
    <t>BSE OIL &amp; GAS INDEX</t>
  </si>
  <si>
    <t>BSE TECK INDEX</t>
  </si>
  <si>
    <t>BSE100</t>
  </si>
  <si>
    <t>HANG SENG Index Futures</t>
  </si>
  <si>
    <t>MICEX Index Futures</t>
  </si>
  <si>
    <t>FTSE/JSE Top 40 Futures</t>
  </si>
  <si>
    <t>IBOVESPA Futures</t>
  </si>
  <si>
    <t>NIFTY</t>
  </si>
  <si>
    <t>NIFTYIT</t>
  </si>
  <si>
    <t>BANKNIFTY</t>
  </si>
  <si>
    <t>NIFTYMID50</t>
  </si>
  <si>
    <t>NIFTYPSE</t>
  </si>
  <si>
    <t>NIFTYINFRA</t>
  </si>
  <si>
    <t>FTSE100</t>
  </si>
  <si>
    <t>S&amp;P500</t>
  </si>
  <si>
    <t>DJIA</t>
  </si>
  <si>
    <t>India VIX</t>
  </si>
  <si>
    <t>NIFTYCPSE</t>
  </si>
  <si>
    <t>Currency Futures</t>
  </si>
  <si>
    <t>Currency  Options</t>
  </si>
  <si>
    <t>Open Interest at the end of  the Month</t>
  </si>
  <si>
    <t>No. of Contracts</t>
  </si>
  <si>
    <t xml:space="preserve">No. of Contracts </t>
  </si>
  <si>
    <t>Value 
(` crore)</t>
  </si>
  <si>
    <t>Source: BSE</t>
  </si>
  <si>
    <t>No. of Trading  Days</t>
  </si>
  <si>
    <t>Currency Options</t>
  </si>
  <si>
    <t>Open Interest at the
end of Month</t>
  </si>
  <si>
    <t>Value
(` crore)</t>
  </si>
  <si>
    <t>Table 44: Settlement Statistics of Currency Derivatives Segment (` crore)</t>
  </si>
  <si>
    <t>Currency
Futures</t>
  </si>
  <si>
    <t>Open Interest as on last day of the month (in lots)</t>
  </si>
  <si>
    <t>USDINR</t>
  </si>
  <si>
    <t>EURINR</t>
  </si>
  <si>
    <t>GBPINR</t>
  </si>
  <si>
    <t>JPYINR</t>
  </si>
  <si>
    <t>EURUSD</t>
  </si>
  <si>
    <t>GBPUSD</t>
  </si>
  <si>
    <t>USDJPY</t>
  </si>
  <si>
    <t>2017-2018</t>
  </si>
  <si>
    <t>1. USDINR includes Futures and options both other currencys have only futures till February 26, 2018.</t>
  </si>
  <si>
    <t>2. All Products include both Futures &amp; options from February 27, 2018 onwards.</t>
  </si>
  <si>
    <t>3. EURUSD, GBPUSD, USDJPY wer launched in Feb 2018</t>
  </si>
  <si>
    <t>Turnover ( ` crore)</t>
  </si>
  <si>
    <t>Open Interest as on last day of the month ( in lots)</t>
  </si>
  <si>
    <t>1. Cross Currency was introduced wef Feb 27, 2018</t>
  </si>
  <si>
    <t>2. Options contracts on EURINR,GBPINR,JPYINR were introduced wef Feb 27, 2018</t>
  </si>
  <si>
    <t>Table 47:  Instrument-wise Turnover in Currency Derivative Segment of MSEI</t>
  </si>
  <si>
    <t>Open Interest as on last day of the month
(in lots)</t>
  </si>
  <si>
    <t>Data includes Notional Value for Options</t>
  </si>
  <si>
    <t>Excludes data of Interest Rate Futures</t>
  </si>
  <si>
    <t>Table 48: Maturity-wise Turnover in Currency Derivative Segment of BSE (` crore)</t>
  </si>
  <si>
    <t>1 Month</t>
  </si>
  <si>
    <t>2 Month</t>
  </si>
  <si>
    <t>3 Month</t>
  </si>
  <si>
    <t>&gt; 3 Months</t>
  </si>
  <si>
    <t>Table 49: Maturity-wise Turnover in Currency Derivative Segment of NSE  (` crore)</t>
  </si>
  <si>
    <t>Currency Future</t>
  </si>
  <si>
    <t xml:space="preserve">2 Month   </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</si>
  <si>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</si>
  <si>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</si>
  <si>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</si>
  <si>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</si>
  <si>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</si>
  <si>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</si>
  <si>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</si>
  <si>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</si>
  <si>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</si>
  <si>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</si>
  <si>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</si>
  <si>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Gross Purchase (` crore)</t>
  </si>
  <si>
    <t>Gross Sales (` crores)</t>
  </si>
  <si>
    <t>Net Investment (` crores)</t>
  </si>
  <si>
    <t>Net Investment (US' $ mn.)</t>
  </si>
  <si>
    <t>Cumulative Net Investment (US $ mn.)</t>
  </si>
  <si>
    <t>2018-2019$</t>
  </si>
  <si>
    <t>Source: NSDL, CDSL</t>
  </si>
  <si>
    <t>Table 54: Notional Value of Offshore Derivative Instruments (ODIs) compared to Assets Under Custody (AUC) of FPIs/Deemed FPIs (` crore)</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</si>
  <si>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</si>
  <si>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</si>
  <si>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</si>
  <si>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</si>
  <si>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</si>
  <si>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</si>
  <si>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</si>
  <si>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</si>
  <si>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</si>
  <si>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</si>
  <si>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</si>
  <si>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</si>
  <si>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</si>
  <si>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</si>
  <si>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</si>
  <si>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</si>
  <si>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</si>
  <si>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</si>
  <si>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OCT-18</t>
  </si>
  <si>
    <t>2. "Others" include Portfolio manager, partnership firm, trusts, depository receipts, AIFs, FCCB, HUFs, Brokers etc.</t>
  </si>
  <si>
    <t>Source: Custodians.</t>
  </si>
  <si>
    <t>Table 56: Trends in Resource Mobilization by Mutual Funds (` crore)</t>
  </si>
  <si>
    <t>Gross Mobilisation</t>
  </si>
  <si>
    <t>Redemption</t>
  </si>
  <si>
    <t>Net Inflow/ Outflow</t>
  </si>
  <si>
    <t>Assets at the
End of
Period</t>
  </si>
  <si>
    <t>Pvt. Sector</t>
  </si>
  <si>
    <t>Public Sector</t>
  </si>
  <si>
    <t>Table 57: Type-wise Resource Mobilisation by Mutual Funds: Open-ended and Close-ended (` crore)</t>
  </si>
  <si>
    <t>Scheme</t>
  </si>
  <si>
    <t>Assets at the end of period</t>
  </si>
  <si>
    <t>Sale</t>
  </si>
  <si>
    <t>Purchase</t>
  </si>
  <si>
    <t>Net</t>
  </si>
  <si>
    <t>Open-ended</t>
  </si>
  <si>
    <t>Close-ended</t>
  </si>
  <si>
    <t>Interval</t>
  </si>
  <si>
    <t>Table 58: Scheme-wise Resource Mobilisation and Assets under Management by Mutual Funds (`crore)</t>
  </si>
  <si>
    <t>Type</t>
  </si>
  <si>
    <t xml:space="preserve">2017-2018           </t>
  </si>
  <si>
    <t xml:space="preserve">NOV-18              </t>
  </si>
  <si>
    <t>Assests at the end</t>
  </si>
  <si>
    <t>A. Income/Debt Oriented Schemes(i+ii+iii+iv+v)</t>
  </si>
  <si>
    <t>i. Liquid/Money Market</t>
  </si>
  <si>
    <t>ii. Gilt</t>
  </si>
  <si>
    <t>iii. Debt (other than assured return)</t>
  </si>
  <si>
    <t>iv. Debt (assured return)</t>
  </si>
  <si>
    <t>v. Infrastructure Development</t>
  </si>
  <si>
    <t>B. Growth/Equity Oriented Schemes (i+ii)</t>
  </si>
  <si>
    <t>i. ELSS</t>
  </si>
  <si>
    <t>ii. Others</t>
  </si>
  <si>
    <t>C. Balanced Schemes</t>
  </si>
  <si>
    <t>D. Exchange Traded Fund (i+ii)</t>
  </si>
  <si>
    <t>i. Gold ETFs</t>
  </si>
  <si>
    <t>ii. Other ETFs</t>
  </si>
  <si>
    <t>E. Fund of Funds Investing Overseas</t>
  </si>
  <si>
    <t>Total (A+B+C+D+E)</t>
  </si>
  <si>
    <t xml:space="preserve">Table 59: Number of Schemes and Folios by Investment Objective   </t>
  </si>
  <si>
    <t>No. of Schemes</t>
  </si>
  <si>
    <t>No. of Folios</t>
  </si>
  <si>
    <t>Open</t>
  </si>
  <si>
    <t>Closed</t>
  </si>
  <si>
    <t>Table 60: Trends in Transactions on Stock Exchanges by Mutual Funds (`crore)</t>
  </si>
  <si>
    <t>Year/  Month</t>
  </si>
  <si>
    <t>Gross Purchases</t>
  </si>
  <si>
    <t>Gross Sales</t>
  </si>
  <si>
    <t>Net Purchases /Sales</t>
  </si>
  <si>
    <t>Net purchases /Sale</t>
  </si>
  <si>
    <t>Table 61: Assets Under Management by Portfolio Managers</t>
  </si>
  <si>
    <t>Particulars</t>
  </si>
  <si>
    <t>Discretionary</t>
  </si>
  <si>
    <t>Non-Discretionary</t>
  </si>
  <si>
    <t>Advisory</t>
  </si>
  <si>
    <t>No. of Clients</t>
  </si>
  <si>
    <t>AUM (` crore)</t>
  </si>
  <si>
    <t>Listed Equity</t>
  </si>
  <si>
    <t>Unlisted Equity</t>
  </si>
  <si>
    <t>Plain Debt</t>
  </si>
  <si>
    <t>Structured Debt</t>
  </si>
  <si>
    <t>Equity Derivatives</t>
  </si>
  <si>
    <t>Table 62: Progress Report of NSDL &amp; CDSL as on end of Nov-18 (Listed Companies)</t>
  </si>
  <si>
    <t>Parameter</t>
  </si>
  <si>
    <t>Unit</t>
  </si>
  <si>
    <t>NSDL</t>
  </si>
  <si>
    <t>CDSL</t>
  </si>
  <si>
    <t>Nov-17</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</si>
  <si>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</si>
  <si>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</si>
  <si>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</si>
  <si>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</si>
  <si>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</si>
  <si>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</si>
  <si>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</si>
  <si>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</si>
  <si>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</si>
  <si>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</si>
  <si>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</si>
  <si>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</si>
  <si>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</si>
  <si>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</si>
  <si>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</si>
  <si>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</si>
  <si>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</si>
  <si>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</si>
  <si>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</si>
  <si>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</si>
  <si>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The ratio of dematerialized equity shares to the total outstanding shares (market value)</t>
  </si>
  <si>
    <t>Source: NSDL and CDSL.</t>
  </si>
  <si>
    <t>Companies Live</t>
  </si>
  <si>
    <t>DPs Live</t>
  </si>
  <si>
    <t>DPs
Locations</t>
  </si>
  <si>
    <t>Demat 
Quantity 
(million securities)</t>
  </si>
  <si>
    <t>Demat Value (` crore)</t>
  </si>
  <si>
    <t>Demat Value  (` crore)</t>
  </si>
  <si>
    <t>* Includes Nine Participants which are under closure/termination process and SEBI registration is not yet cancelled/suspended</t>
  </si>
  <si>
    <t>Table 64: Depository Statistics as on  Nov-18</t>
  </si>
  <si>
    <t>Unlisted</t>
  </si>
  <si>
    <t>Demat Quantity</t>
  </si>
  <si>
    <t>lakhs</t>
  </si>
  <si>
    <t>Demat Value</t>
  </si>
  <si>
    <t>Rs.Crore</t>
  </si>
  <si>
    <t>Quantity settled during the month</t>
  </si>
  <si>
    <t>Value Settled during the month</t>
  </si>
  <si>
    <t>Rs.Crores</t>
  </si>
  <si>
    <t>No.of Active Instruments</t>
  </si>
  <si>
    <t>numbers</t>
  </si>
  <si>
    <t>No.of issuers debt/Companies(equity)</t>
  </si>
  <si>
    <t>No. of Issuers (Debt) / Companies (Equity)</t>
  </si>
  <si>
    <t>(numbers)</t>
  </si>
  <si>
    <t>No. of Active Instruments</t>
  </si>
  <si>
    <t>(lakh)</t>
  </si>
  <si>
    <t>(Rs.crore)</t>
  </si>
  <si>
    <t>I. GDP at constant prices (2011-12 prices) for 2016-17 (`crore)*</t>
  </si>
  <si>
    <t>13010843</t>
  </si>
  <si>
    <t>II. Gross Saving as a percent of Gross national Disposable Income at current market prices in 2015-16</t>
  </si>
  <si>
    <t>29.6</t>
  </si>
  <si>
    <t>III. Gross Capital Formation as a percent of GDP at current market prices in 2016-17@</t>
  </si>
  <si>
    <t>30.6</t>
  </si>
  <si>
    <t xml:space="preserve">JUL-18              </t>
  </si>
  <si>
    <t xml:space="preserve">AUG-18              </t>
  </si>
  <si>
    <t xml:space="preserve">SEP-18              </t>
  </si>
  <si>
    <t xml:space="preserve">OCT-18              </t>
  </si>
  <si>
    <t>Sequence</t>
  </si>
  <si>
    <t>IV.  Monetary and Banking Indicators</t>
  </si>
  <si>
    <t>Cash Reserve Ratio (percent)</t>
  </si>
  <si>
    <t>4</t>
  </si>
  <si>
    <t>Repo Rate (percent)</t>
  </si>
  <si>
    <t>6.25</t>
  </si>
  <si>
    <t>6.5</t>
  </si>
  <si>
    <t>Money Supply (M3)  (` crore)</t>
  </si>
  <si>
    <t>140738.5</t>
  </si>
  <si>
    <t>141551.8</t>
  </si>
  <si>
    <t>142221.7</t>
  </si>
  <si>
    <t>144262.4</t>
  </si>
  <si>
    <t>145187.9</t>
  </si>
  <si>
    <t>Aggregate Deposit (` crore)</t>
  </si>
  <si>
    <t>114381.2</t>
  </si>
  <si>
    <t>115111.9</t>
  </si>
  <si>
    <t>115707.5</t>
  </si>
  <si>
    <t>117711.2</t>
  </si>
  <si>
    <t>118135.8</t>
  </si>
  <si>
    <t>Bank Credit (` crore)</t>
  </si>
  <si>
    <t>86131.7</t>
  </si>
  <si>
    <t>86751.3</t>
  </si>
  <si>
    <t>87988.1</t>
  </si>
  <si>
    <t>90337.4</t>
  </si>
  <si>
    <t>91322.8</t>
  </si>
  <si>
    <t>V. Interest Rate</t>
  </si>
  <si>
    <t>Call Money Rate (Weighted Average)</t>
  </si>
  <si>
    <t>6.21</t>
  </si>
  <si>
    <t>6.39</t>
  </si>
  <si>
    <t>6.49</t>
  </si>
  <si>
    <t>91-Day-Treasury Bill (Primary Yield)</t>
  </si>
  <si>
    <t>6.69</t>
  </si>
  <si>
    <t>6.77</t>
  </si>
  <si>
    <t>7.19</t>
  </si>
  <si>
    <t>6.94</t>
  </si>
  <si>
    <t>Base rate (percent)</t>
  </si>
  <si>
    <t>8.75/9.45</t>
  </si>
  <si>
    <t>8.85/9.45</t>
  </si>
  <si>
    <t>8.95/9.45</t>
  </si>
  <si>
    <t xml:space="preserve">Term Deposit Rate &gt; 1 year (Maximum) </t>
  </si>
  <si>
    <t>6.25/7.00</t>
  </si>
  <si>
    <t>6.25/7.25</t>
  </si>
  <si>
    <t>6.25/7.50</t>
  </si>
  <si>
    <t>VI. Capital Market Indicators (`crore)</t>
  </si>
  <si>
    <t xml:space="preserve">Turnover (BSE+NSE) </t>
  </si>
  <si>
    <t>728035.48</t>
  </si>
  <si>
    <t>773764.6</t>
  </si>
  <si>
    <t>750795.71</t>
  </si>
  <si>
    <t>811968.71</t>
  </si>
  <si>
    <t>669977.53</t>
  </si>
  <si>
    <t xml:space="preserve">Market Cap-BSE </t>
  </si>
  <si>
    <t>15314574.3</t>
  </si>
  <si>
    <t>15934695.78</t>
  </si>
  <si>
    <t>14486401.68</t>
  </si>
  <si>
    <t>13845109</t>
  </si>
  <si>
    <t>14288775.86</t>
  </si>
  <si>
    <t xml:space="preserve">Market Cap-NSE </t>
  </si>
  <si>
    <t>15128449</t>
  </si>
  <si>
    <t>15730918</t>
  </si>
  <si>
    <t>14292302</t>
  </si>
  <si>
    <t>13693825</t>
  </si>
  <si>
    <t>14122535</t>
  </si>
  <si>
    <t xml:space="preserve">Net FPI Investment in Equity </t>
  </si>
  <si>
    <t>2264</t>
  </si>
  <si>
    <t>1775.41</t>
  </si>
  <si>
    <t>-10824.7</t>
  </si>
  <si>
    <t>28921</t>
  </si>
  <si>
    <t>5980.89</t>
  </si>
  <si>
    <t>VII. Exchange Rate and Reserves</t>
  </si>
  <si>
    <t>Forex Reserves (USD million)</t>
  </si>
  <si>
    <t>404192.5</t>
  </si>
  <si>
    <t>401293.3</t>
  </si>
  <si>
    <t>400525.1</t>
  </si>
  <si>
    <t>392078.7</t>
  </si>
  <si>
    <t>393718</t>
  </si>
  <si>
    <t>Re/ Dollar</t>
  </si>
  <si>
    <t>68.6068</t>
  </si>
  <si>
    <t>70.9255</t>
  </si>
  <si>
    <t>72.5474</t>
  </si>
  <si>
    <t>69.66</t>
  </si>
  <si>
    <t>Re/Euro</t>
  </si>
  <si>
    <t>80.3687</t>
  </si>
  <si>
    <t>82.8391</t>
  </si>
  <si>
    <t>84.4428</t>
  </si>
  <si>
    <t>79.36</t>
  </si>
  <si>
    <t>Forward Premia of USD  6-month</t>
  </si>
  <si>
    <t>4.4</t>
  </si>
  <si>
    <t>4.27</t>
  </si>
  <si>
    <t>4.36</t>
  </si>
  <si>
    <t>4.33</t>
  </si>
  <si>
    <t>4.31</t>
  </si>
  <si>
    <t>VIII.  Public Borrowing and Inflation</t>
  </si>
  <si>
    <t>Govt. Market Borrowing-Gross (` crore) 2017-18</t>
  </si>
  <si>
    <t>1800</t>
  </si>
  <si>
    <t>2280</t>
  </si>
  <si>
    <t>2760</t>
  </si>
  <si>
    <t>4010</t>
  </si>
  <si>
    <t>3670</t>
  </si>
  <si>
    <t>Wholesale Price Index (2011-12=100)</t>
  </si>
  <si>
    <t>119.9</t>
  </si>
  <si>
    <t>120.1</t>
  </si>
  <si>
    <t>120.8</t>
  </si>
  <si>
    <t>121.7</t>
  </si>
  <si>
    <t>NA</t>
  </si>
  <si>
    <t>Consumer Price Index (2012 =100)</t>
  </si>
  <si>
    <t>139.8</t>
  </si>
  <si>
    <t>140.4</t>
  </si>
  <si>
    <t>140.2</t>
  </si>
  <si>
    <t>140.6</t>
  </si>
  <si>
    <t>IX.  Index of Industrial Production (y-o-y) percent (Base year 2011-12 = 100)</t>
  </si>
  <si>
    <t>General</t>
  </si>
  <si>
    <t>125.7</t>
  </si>
  <si>
    <t>127.4</t>
  </si>
  <si>
    <t>128.6</t>
  </si>
  <si>
    <t>Mining</t>
  </si>
  <si>
    <t>95.5</t>
  </si>
  <si>
    <t>92.1</t>
  </si>
  <si>
    <t>94.6</t>
  </si>
  <si>
    <t>Manufacturing</t>
  </si>
  <si>
    <t>127.6</t>
  </si>
  <si>
    <t>130.4</t>
  </si>
  <si>
    <t>131.4</t>
  </si>
  <si>
    <t>Electricity</t>
  </si>
  <si>
    <t>162.1</t>
  </si>
  <si>
    <t>167.2</t>
  </si>
  <si>
    <t>162.9</t>
  </si>
  <si>
    <t>X. External Sector Indicators (USD million)</t>
  </si>
  <si>
    <t xml:space="preserve">Exports </t>
  </si>
  <si>
    <t>25772.7</t>
  </si>
  <si>
    <t>27841.05</t>
  </si>
  <si>
    <t>27952.2</t>
  </si>
  <si>
    <t>26976.59</t>
  </si>
  <si>
    <t>Imports</t>
  </si>
  <si>
    <t>43786.55</t>
  </si>
  <si>
    <t>45235.57</t>
  </si>
  <si>
    <t>41930.78</t>
  </si>
  <si>
    <t>44107.65</t>
  </si>
  <si>
    <t>Trade Balance</t>
  </si>
  <si>
    <t>-18013.85</t>
  </si>
  <si>
    <t>-17394.52</t>
  </si>
  <si>
    <t>-13978.58</t>
  </si>
  <si>
    <t>-17131</t>
  </si>
  <si>
    <t xml:space="preserve">^ cumulative figure value of the respective month for 2018-19 </t>
  </si>
  <si>
    <t>Data for CPI, WPI, IIP and External sector have been complied based on available information.</t>
  </si>
  <si>
    <t>Aggregate Deposit, Bank Credit, Money Supply (M3) and Forex Reserve are updated as per available information on WSS dated Oct 05 2018</t>
  </si>
  <si>
    <t>Source :  RBI, FBIL,  MOSPI,  Ministry of Commerce &amp; Industry, Office of the Economic Adviser.</t>
  </si>
  <si>
    <t>Loaded as it is</t>
  </si>
  <si>
    <t>Loaded as is</t>
  </si>
  <si>
    <t>Value G4 loaded as is.</t>
  </si>
  <si>
    <t>Table 65: Number of commodities permitted and traded at exchanges</t>
  </si>
  <si>
    <t>Exchanges</t>
  </si>
  <si>
    <t>Futures</t>
  </si>
  <si>
    <t>Options</t>
  </si>
  <si>
    <t>Agriculture</t>
  </si>
  <si>
    <t>Metals other than bullion</t>
  </si>
  <si>
    <t xml:space="preserve">Bullion </t>
  </si>
  <si>
    <t xml:space="preserve">Energy </t>
  </si>
  <si>
    <t>Gems and Stones</t>
  </si>
  <si>
    <t>NCDEX</t>
  </si>
  <si>
    <t>Permitted for trading</t>
  </si>
  <si>
    <t xml:space="preserve">Contracts floated </t>
  </si>
  <si>
    <t>Traded</t>
  </si>
  <si>
    <t>MCX</t>
  </si>
  <si>
    <t>ICEX</t>
  </si>
  <si>
    <t xml:space="preserve"> </t>
  </si>
  <si>
    <t>1 </t>
  </si>
  <si>
    <t> 0</t>
  </si>
  <si>
    <t>Source: NCDEX, MCX, ICEX, BSE and NSE</t>
  </si>
  <si>
    <t>Table 66: Trends in commodity indices</t>
  </si>
  <si>
    <t>MCX Comdex</t>
  </si>
  <si>
    <t>NCDEX Dhaanya</t>
  </si>
  <si>
    <t>Source: MCX and NCDEX</t>
  </si>
  <si>
    <t xml:space="preserve">Table 67: Trends in commodity derivatives at MCX </t>
  </si>
  <si>
    <t>FUTURES</t>
  </si>
  <si>
    <t>No.of Trading days</t>
  </si>
  <si>
    <t>Metals</t>
  </si>
  <si>
    <t>Bullion</t>
  </si>
  <si>
    <t>Energy</t>
  </si>
  <si>
    <t>Open interest at the end of the period</t>
  </si>
  <si>
    <t>Volume ('000 tonnes)</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</si>
  <si>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</si>
  <si>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</si>
  <si>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t>Volume ('000 tonnes)*</t>
  </si>
  <si>
    <t>No. of contracts</t>
  </si>
  <si>
    <r>
      <t>Value
(</t>
    </r>
    <r>
      <rPr>
        <sz val="10"/>
        <color theme="1"/>
        <rFont val="Rupee Foradian"/>
        <family val="2"/>
      </rPr>
      <t>₹</t>
    </r>
    <r>
      <rPr>
        <b/>
        <sz val="10"/>
        <color theme="1"/>
        <rFont val="Rupee Foradian"/>
        <family val="2"/>
      </rPr>
      <t xml:space="preserve"> </t>
    </r>
    <r>
      <rPr>
        <b/>
        <sz val="10"/>
        <color theme="1"/>
        <rFont val="Garamond"/>
        <family val="1"/>
      </rPr>
      <t>crore)</t>
    </r>
  </si>
  <si>
    <t>OPTIONS</t>
  </si>
  <si>
    <t>Year / 
Month</t>
  </si>
  <si>
    <t xml:space="preserve">Call Options </t>
  </si>
  <si>
    <t xml:space="preserve">Put Options </t>
  </si>
  <si>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</si>
  <si>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</si>
  <si>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Na</t>
  </si>
  <si>
    <t>Source: MCX</t>
  </si>
  <si>
    <t xml:space="preserve">following is not for publications (verifications): </t>
  </si>
  <si>
    <t>annual total of TO</t>
  </si>
  <si>
    <t>Agir</t>
  </si>
  <si>
    <t>non-agri</t>
  </si>
  <si>
    <t>futures</t>
  </si>
  <si>
    <t>options</t>
  </si>
  <si>
    <t>total</t>
  </si>
  <si>
    <t>match</t>
  </si>
  <si>
    <t>Monthly totals of TO</t>
  </si>
  <si>
    <t xml:space="preserve">Table 68: Trends in commodity derivatives at NCDEX </t>
  </si>
  <si>
    <t>Volume
('000 tonnes)</t>
  </si>
  <si>
    <r>
      <t>Turnover 
(</t>
    </r>
    <r>
      <rPr>
        <sz val="10"/>
        <color theme="1"/>
        <rFont val="Rupee Foradian"/>
        <family val="2"/>
      </rPr>
      <t xml:space="preserve">₹ </t>
    </r>
    <r>
      <rPr>
        <b/>
        <sz val="10"/>
        <color theme="1"/>
        <rFont val="Garamond"/>
        <family val="1"/>
      </rPr>
      <t>crore)</t>
    </r>
  </si>
  <si>
    <t xml:space="preserve">Call options </t>
  </si>
  <si>
    <t xml:space="preserve">Put options </t>
  </si>
  <si>
    <t>Open interest 
  at the end of the period</t>
  </si>
  <si>
    <r>
      <t>Notional Value
(</t>
    </r>
    <r>
      <rPr>
        <sz val="10"/>
        <rFont val="Garamond"/>
        <family val="1"/>
      </rPr>
      <t xml:space="preserve">₹ </t>
    </r>
    <r>
      <rPr>
        <b/>
        <sz val="10"/>
        <rFont val="Garamond"/>
        <family val="1"/>
      </rPr>
      <t>crore)</t>
    </r>
  </si>
  <si>
    <t>Source: NCDEX</t>
  </si>
  <si>
    <t>Table 69: Trends in commodity derivatives at ICEX</t>
  </si>
  <si>
    <t>Agriculture Futures</t>
  </si>
  <si>
    <t>Metals Futures</t>
  </si>
  <si>
    <t>Gems and Stones Futures</t>
  </si>
  <si>
    <t xml:space="preserve">Total </t>
  </si>
  <si>
    <t>Volume 
('000 tonnes)</t>
  </si>
  <si>
    <t>Volume 
(in cents)</t>
  </si>
  <si>
    <t xml:space="preserve">No. of contracts </t>
  </si>
  <si>
    <t xml:space="preserve">          ii. Futures trading in steel long contracts commenced from 28th Aug. 2018.</t>
  </si>
  <si>
    <t xml:space="preserve">         iii.  Consequent to merger of NMCE with ICEX, all  contracts of NMCE are transferred to ICEX w.e.f September 24, 2018.  
               The trading data of NMCE is added to agri. segment of ICEX. </t>
  </si>
  <si>
    <t>Source: ICEX</t>
  </si>
  <si>
    <t xml:space="preserve">Table 70: Trends in commodity derivatives at BSE </t>
  </si>
  <si>
    <t>Metal Futures</t>
  </si>
  <si>
    <t>Bullion Futures</t>
  </si>
  <si>
    <t>Energy Futures</t>
  </si>
  <si>
    <t>Table 71: Trends in commodity derivatives at NSE</t>
  </si>
  <si>
    <t>Table 72: Participant-wise percentage share of turnover at MCX, NCDEX, ICEX, BSE and NSE</t>
  </si>
  <si>
    <t xml:space="preserve">Agriculture </t>
  </si>
  <si>
    <t>Non-Agriculture Segment</t>
  </si>
  <si>
    <t>Non-Agriculture</t>
  </si>
  <si>
    <t xml:space="preserve">Client </t>
  </si>
  <si>
    <t>Hedgers</t>
  </si>
  <si>
    <t xml:space="preserve">Conserquent to merger of NMCE with ICEX w.e.f. September 24, 2018, data pertaiing to NMCE is merged with ICEX </t>
  </si>
  <si>
    <t>Source: MCX, NCDEX, ICEX, BSE and NSE</t>
  </si>
  <si>
    <t>Table 73: Commodity-wise monthly turnover and trading volume at MCX</t>
  </si>
  <si>
    <t>Sr.No</t>
  </si>
  <si>
    <t>Name of the Commodity</t>
  </si>
  <si>
    <t>A</t>
  </si>
  <si>
    <t>Gold</t>
  </si>
  <si>
    <t>Silver</t>
  </si>
  <si>
    <t>Total for A</t>
  </si>
  <si>
    <t>B</t>
  </si>
  <si>
    <t>Metals other than Bullion</t>
  </si>
  <si>
    <t>Aluminium</t>
  </si>
  <si>
    <t>Brass</t>
  </si>
  <si>
    <t>Copper</t>
  </si>
  <si>
    <t>Lead</t>
  </si>
  <si>
    <t>Nickel</t>
  </si>
  <si>
    <t>Zinc</t>
  </si>
  <si>
    <t>Total for  B</t>
  </si>
  <si>
    <t>C</t>
  </si>
  <si>
    <t>Agricultural commodities</t>
  </si>
  <si>
    <t>Cardamom</t>
  </si>
  <si>
    <t>Castorseed</t>
  </si>
  <si>
    <t>Cotton</t>
  </si>
  <si>
    <t>CPO</t>
  </si>
  <si>
    <t>Mentha Oil</t>
  </si>
  <si>
    <t>Pepper</t>
  </si>
  <si>
    <t>Rubber</t>
  </si>
  <si>
    <t>Total for C</t>
  </si>
  <si>
    <t>D</t>
  </si>
  <si>
    <t>Crude Oil</t>
  </si>
  <si>
    <t>Natural Gas (trln. Btu)</t>
  </si>
  <si>
    <t>Total for D*</t>
  </si>
  <si>
    <t>Grand Total (A+B+C+D)</t>
  </si>
  <si>
    <t>E</t>
  </si>
  <si>
    <t>Total  of E</t>
  </si>
  <si>
    <t>F</t>
  </si>
  <si>
    <t xml:space="preserve">Metals </t>
  </si>
  <si>
    <t>Total of F</t>
  </si>
  <si>
    <t>G</t>
  </si>
  <si>
    <t>Grand Total (E+F+G)</t>
  </si>
  <si>
    <t xml:space="preserve">            Turnover of options contract is notional value. </t>
  </si>
  <si>
    <t xml:space="preserve">           Conversion factors: Cotton (1 Bale=170 kg), Crude Oil (1 Tonne = 7.33Barrels)</t>
  </si>
  <si>
    <t>Source : MCX</t>
  </si>
  <si>
    <t xml:space="preserve">Table 74: Commodity-wise monthly turnover and trading volume at NCDEX </t>
  </si>
  <si>
    <t xml:space="preserve">Name of Agri. Commodity </t>
  </si>
  <si>
    <t>Value 
( crore)</t>
  </si>
  <si>
    <t>Barley</t>
  </si>
  <si>
    <t>Chana</t>
  </si>
  <si>
    <t>Cotton seed oil cake</t>
  </si>
  <si>
    <t>Coriander</t>
  </si>
  <si>
    <t>Guar seed</t>
  </si>
  <si>
    <t>Guargum</t>
  </si>
  <si>
    <t>Jeera</t>
  </si>
  <si>
    <t>Kapas</t>
  </si>
  <si>
    <t>Maize</t>
  </si>
  <si>
    <t>PEPPER</t>
  </si>
  <si>
    <t>Rmseed</t>
  </si>
  <si>
    <t>Sugar</t>
  </si>
  <si>
    <t>Soya bean</t>
  </si>
  <si>
    <t>Soya oil</t>
  </si>
  <si>
    <t>Turmeric</t>
  </si>
  <si>
    <t>Wheat</t>
  </si>
  <si>
    <t>Guarseed</t>
  </si>
  <si>
    <t>Soybean</t>
  </si>
  <si>
    <t>Ref. Soy Oil</t>
  </si>
  <si>
    <t xml:space="preserve"> Turnover of options contract is notional value. </t>
  </si>
  <si>
    <t>Table 75: Commodity-wise monthly turnover and trading volume at ICEX, BSE and NSE</t>
  </si>
  <si>
    <t>A.</t>
  </si>
  <si>
    <t xml:space="preserve">Castorseed </t>
  </si>
  <si>
    <t xml:space="preserve">Guarseed </t>
  </si>
  <si>
    <t xml:space="preserve">Isabgulseed </t>
  </si>
  <si>
    <t>Pepper Mini</t>
  </si>
  <si>
    <t xml:space="preserve">Rape/Mustardseed </t>
  </si>
  <si>
    <t xml:space="preserve">Raw Jute </t>
  </si>
  <si>
    <t xml:space="preserve">Rubber </t>
  </si>
  <si>
    <t>Diamond 1 CT</t>
  </si>
  <si>
    <t>Diamond .5 CT</t>
  </si>
  <si>
    <t>Diamond .3 CT</t>
  </si>
  <si>
    <t>Steel</t>
  </si>
  <si>
    <t>Total (ICEX)</t>
  </si>
  <si>
    <t>B.</t>
  </si>
  <si>
    <t>OMCRUDE *</t>
  </si>
  <si>
    <t>Total (BSE)</t>
  </si>
  <si>
    <t>C.</t>
  </si>
  <si>
    <t>Total (NSE)</t>
  </si>
  <si>
    <t>Gold Mini</t>
  </si>
  <si>
    <t>ii) Volume for Diamond 1 CT, 0.5CT &amp; 0.3CT has been given in Carat only (e.g. if volume is 80312.2 i.e. 80312.2 carats) and 1 Carat is equivalent to 100 cents.</t>
  </si>
  <si>
    <t>iii) Volume of OM crude oil in barrels</t>
  </si>
  <si>
    <t>Source : ICEX, BSE and NSE</t>
  </si>
  <si>
    <t>Table 76: Macro Economic Indicators</t>
  </si>
  <si>
    <t>Table 16: Distribution of Turnover on Cash Segments of Exchanges ( crore)</t>
  </si>
  <si>
    <t>Table 30: Percentage Share of Top ‘N’ Securities/Members in Turnover of Cash Segment  (per cent)</t>
  </si>
  <si>
    <t xml:space="preserve"> 1. The total provides category-wise total of any of the three sub-categories viz. public plus rights or issuer-type(listed plus IPOs) or instrument-wise(equities plus CCPS/FCDs plus debt). 2. Amount for public debt issue for last two months is provisional and may get updated 3. All the Issues are compiled from the Prospectus. of Issuer Companies filed with SEBI. 4. * CCPS: Compulsory Convertible Preference Shares, FCDs: Fully Convertible Debentures.</t>
  </si>
  <si>
    <t xml:space="preserve"> 1. The above data includes both "no. of issues" and "Amount" raised on conversion of convertible securities issued on QIP basis. 
2. 2017-18, Includes one issue of Institutional Placement Programme (Issue Size of Rs. 873.92 crore).</t>
  </si>
  <si>
    <t xml:space="preserve"> 1. Beta &amp; R2 are calculated for the trailing 12 months. Beta measures the  degree to which any portfolio of stocks is affected as compared to the effect on the market as a whole.</t>
  </si>
  <si>
    <t xml:space="preserve"> 1. Beta &amp; R2 are calculated for the the trailing 12 months. Beta measures the  degree to which any portfolio of stocks is affected as compared to the effect on the market as a whole.</t>
  </si>
  <si>
    <t xml:space="preserve"> 1. Data for Top N scrips has been compiled for all markets except Auction market &amp; Retail Debt Market and includes series EQ, BE,BT, BL and IL.</t>
  </si>
  <si>
    <t xml:space="preserve"> 1. Trading Value :- For Futures, Value of contract = Traded Qty*Traded Price. 2. For Options, Value of contract = Traded Qty*(Strike Price+Traded Premium)</t>
  </si>
  <si>
    <t xml:space="preserve">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t>
  </si>
  <si>
    <t xml:space="preserve"> 1. With the commencement of FPI Regime from June 1, 2014, the erstwhile FIIs, Sub Accounts and QFIs are merged into a new investor class termed as .Foreign Portfolio Investors (FPIs).. </t>
  </si>
  <si>
    <t>1. *Value of Assets for which Advisory Services are being given.2.�#Of the above AUM�Rs. 1073064.61 Crore�is contributed by funds from EPFO/PFs.3. The above data is based on the monthly reports received from portfolio managers.</t>
  </si>
  <si>
    <t xml:space="preserve"> 1. Shares includes only equity shares. 2. Securities include common equity shares, preference shares, debenture, MF units, etc. 3. No. of days taken for calculating Daily Average is 30 days instead of Actual settlement days. 4. Quantity and value of shares mentioned are single sided. 5. #Source for listed securities information: Issuer/ NSE/BSE.</t>
  </si>
  <si>
    <t xml:space="preserve"> # Provisional Extimates as per MOSPI press release dated 31.05.2018</t>
  </si>
  <si>
    <t xml:space="preserve">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</si>
  <si>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 xml:space="preserve">  i. Contract size for all diamond futures contract at ICEX is one cent. </t>
  </si>
  <si>
    <t xml:space="preserve"> Natural Gas volume is in Trillion BTU and is not included in volume ('000 tonnes) of energy contracts.</t>
  </si>
  <si>
    <t xml:space="preserve"> Natural Gas volume is in trillion BTU and is not included in total volume.</t>
  </si>
  <si>
    <t xml:space="preserve"> i) Consequent to merger of NMCE with ICEX, all the contracts of NMCE are transferred to ICEX w.e.f. September 24, 2018.  Trading data of NMCE
             prior to its merger is added to agri. segment of ICEX.</t>
  </si>
  <si>
    <t xml:space="preserve"> All the issues are compiled from the Prospectus of Issuer Companies filed with SEBI.</t>
  </si>
  <si>
    <t xml:space="preserve"> Advance/Decline is calculated based on the average price methodology.                                                                           </t>
  </si>
  <si>
    <t xml:space="preserve"> Volatility is calculated as the standard deviation of the natural log of daily returns in indices for the respective period. </t>
  </si>
  <si>
    <t xml:space="preserve"> 1. Notional Turnover = (Strike Price + Premium) * Quantity.</t>
  </si>
  <si>
    <t xml:space="preserve"> Data for No. of Schemes also includes serial plans.</t>
  </si>
  <si>
    <t xml:space="preserve"> The categories included in Others are Preference Shares, Mutual Fund Units, Warrants, PTCs, Treasury Bills, CPs, CDs and Government Securities.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</si>
</sst>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0"/>
    <numFmt numFmtId="165" formatCode="0.0"/>
    <numFmt numFmtId="166" formatCode="dd\/mm\/yyyy"/>
    <numFmt numFmtId="167" formatCode="0\,00\,000;\-0\,00\,000;0.0"/>
    <numFmt numFmtId="168" formatCode="0.0;\-0.0;0"/>
    <numFmt numFmtId="169" formatCode="#,##0;\-#,##0;0.0"/>
    <numFmt numFmtId="170" formatCode="0\,00\,000;\-0\,00\,000;0"/>
    <numFmt numFmtId="171" formatCode="0;\(0\)"/>
    <numFmt numFmtId="172" formatCode="0\,00\,00\,000;\-0\,00\,00\,000;0"/>
    <numFmt numFmtId="173" formatCode="0.0;\-0.0;0.0"/>
    <numFmt numFmtId="174" formatCode="0.0;0.0;0"/>
    <numFmt numFmtId="175" formatCode="0.0;\(0\);0.0"/>
    <numFmt numFmtId="176" formatCode="0.00;\-0.00;0.0"/>
    <numFmt numFmtId="177" formatCode="#,##0.0;\-#,##0.0;0.0"/>
    <numFmt numFmtId="178" formatCode="#,##0.0"/>
    <numFmt numFmtId="179" formatCode="0;\-0;0"/>
    <numFmt numFmtId="180" formatCode="0\,00\,00\,00\,000;\-0\,00\,00\,00\,000;0"/>
    <numFmt numFmtId="181" formatCode="0.00;\-0.00;0.00"/>
    <numFmt numFmtId="182" formatCode="#,##0.00;\-#,##0.00;0.0"/>
    <numFmt numFmtId="183" formatCode="[$-409]d\-mmm\-yy;@"/>
    <numFmt numFmtId="184" formatCode="[$-409]mmm\-yy;@"/>
    <numFmt numFmtId="185" formatCode="#,##0.00000"/>
    <numFmt numFmtId="186" formatCode="[&gt;=10000000]#.###\,##\,##0;[&gt;=100000]#.###\,##0;##,##0.0"/>
    <numFmt numFmtId="187" formatCode="[&gt;=10000000]#\,##\,##\,##0;[&gt;=100000]#\,##\,##0;##,##0"/>
    <numFmt numFmtId="188" formatCode="_(* #,##0.00_);_(* \(#,##0.00\);_(* &quot;-&quot;??_);_(@_)"/>
    <numFmt numFmtId="189" formatCode="_(* #,##0_);_(* \(#,##0\);_(* &quot;-&quot;??_);_(@_)"/>
    <numFmt numFmtId="190" formatCode="[&gt;=10000000]#.##;[&gt;=100000]#;##,##0"/>
    <numFmt numFmtId="191" formatCode="#,##0.0;\-#,##0.0"/>
    <numFmt numFmtId="192" formatCode="[&gt;=10000000]#.##\,##\,##0;[&gt;=100000]#.##\,##0;##,##0"/>
    <numFmt numFmtId="193" formatCode="0.0000"/>
    <numFmt numFmtId="194" formatCode="_(* #,##0.0_);_(* \(#,##0.0\);_(* &quot;-&quot;??_);_(@_)"/>
    <numFmt numFmtId="195" formatCode="0.00000"/>
    <numFmt numFmtId="196" formatCode="[&gt;=10000000]#.00\,##\,##\,##0;[&gt;=100000]#.00\,##\,##0;##,##0.00"/>
    <numFmt numFmtId="197" formatCode="[&gt;9999999]##\,##\,##\,##0;[&gt;99999]##\,##\,##0;##,##0"/>
  </numFmts>
  <fonts count="45" x14ac:knownFonts="1">
    <font>
      <sz val="10"/>
      <name val="Arial"/>
    </font>
    <font>
      <sz val="11"/>
      <color theme="1"/>
      <name val="Calibri"/>
      <family val="2"/>
      <scheme val="minor"/>
    </font>
    <font>
      <b/>
      <sz val="10"/>
      <color indexed="8"/>
      <name val="Arial"/>
      <family val="2"/>
    </font>
    <font>
      <b/>
      <sz val="9"/>
      <color indexed="8"/>
      <name val="Arial"/>
      <family val="2"/>
    </font>
    <font>
      <sz val="10"/>
      <color indexed="8"/>
      <name val="Arial"/>
      <family val="2"/>
    </font>
    <font>
      <sz val="6"/>
      <color indexed="8"/>
      <name val="Arial"/>
      <family val="2"/>
    </font>
    <font>
      <sz val="9"/>
      <color indexed="8"/>
      <name val="Arial"/>
      <family val="2"/>
    </font>
    <font>
      <b/>
      <sz val="7"/>
      <color indexed="8"/>
      <name val="Arial"/>
      <family val="2"/>
    </font>
    <font>
      <b/>
      <sz val="10"/>
      <color indexed="8"/>
      <name val="Rupee Foradian"/>
      <family val="2"/>
    </font>
    <font>
      <b/>
      <sz val="9"/>
      <color indexed="8"/>
      <name val="Rupee Foradian"/>
      <family val="2"/>
    </font>
    <font>
      <b/>
      <sz val="12"/>
      <color indexed="8"/>
      <name val="Arial"/>
      <family val="2"/>
    </font>
    <font>
      <b/>
      <sz val="11"/>
      <color indexed="8"/>
      <name val="Arial"/>
      <family val="2"/>
    </font>
    <font>
      <b/>
      <sz val="9"/>
      <color indexed="9"/>
      <name val="Arial"/>
      <family val="2"/>
    </font>
    <font>
      <sz val="9"/>
      <color indexed="9"/>
      <name val="Arial"/>
      <family val="2"/>
    </font>
    <font>
      <b/>
      <i/>
      <sz val="9"/>
      <color indexed="8"/>
      <name val="Arial"/>
      <family val="2"/>
    </font>
    <font>
      <sz val="10"/>
      <name val="Arial"/>
      <family val="2"/>
    </font>
    <font>
      <b/>
      <sz val="11"/>
      <color rgb="FF000000"/>
      <name val="Garamond"/>
      <family val="1"/>
    </font>
    <font>
      <sz val="10"/>
      <color theme="1"/>
      <name val="Garamond"/>
      <family val="1"/>
    </font>
    <font>
      <b/>
      <sz val="10"/>
      <color theme="1"/>
      <name val="Garamond"/>
      <family val="1"/>
    </font>
    <font>
      <sz val="10"/>
      <name val="Garamond"/>
      <family val="1"/>
    </font>
    <font>
      <sz val="11"/>
      <name val="Garamond"/>
      <family val="1"/>
    </font>
    <font>
      <sz val="11"/>
      <color theme="1"/>
      <name val="Garamond"/>
      <family val="1"/>
    </font>
    <font>
      <b/>
      <sz val="9"/>
      <color theme="1"/>
      <name val="Garamond"/>
      <family val="1"/>
    </font>
    <font>
      <b/>
      <sz val="10"/>
      <name val="Garamond"/>
      <family val="1"/>
    </font>
    <font>
      <sz val="8"/>
      <color theme="1"/>
      <name val="Arial"/>
      <family val="2"/>
    </font>
    <font>
      <sz val="9"/>
      <color theme="1"/>
      <name val="Garamond"/>
      <family val="1"/>
    </font>
    <font>
      <sz val="9"/>
      <name val="Garamond"/>
      <family val="1"/>
    </font>
    <font>
      <sz val="10"/>
      <color theme="1"/>
      <name val="Rupee Foradian"/>
      <family val="2"/>
    </font>
    <font>
      <b/>
      <sz val="10"/>
      <color theme="1"/>
      <name val="Rupee Foradian"/>
      <family val="2"/>
    </font>
    <font>
      <sz val="10"/>
      <name val="Times New Roman"/>
      <family val="1"/>
    </font>
    <font>
      <b/>
      <sz val="9"/>
      <name val="Garamond"/>
      <family val="1"/>
    </font>
    <font>
      <sz val="10"/>
      <color rgb="FFFF0000"/>
      <name val="Garamond"/>
      <family val="1"/>
    </font>
    <font>
      <b/>
      <sz val="10"/>
      <color rgb="FF000000"/>
      <name val="Garamond"/>
      <family val="1"/>
    </font>
    <font>
      <sz val="10"/>
      <color rgb="FF000000"/>
      <name val="Garamond"/>
      <family val="1"/>
    </font>
    <font>
      <b/>
      <sz val="11"/>
      <color theme="1"/>
      <name val="Garamond"/>
      <family val="1"/>
    </font>
    <font>
      <sz val="10"/>
      <color theme="1"/>
      <name val="Calibri"/>
      <family val="2"/>
      <scheme val="minor"/>
    </font>
    <font>
      <b/>
      <sz val="12"/>
      <name val="Garamond"/>
      <family val="1"/>
    </font>
    <font>
      <sz val="10"/>
      <color rgb="FFFF0000"/>
      <name val="Calibri"/>
      <family val="2"/>
      <scheme val="minor"/>
    </font>
    <font>
      <sz val="10"/>
      <color rgb="FF0000FF"/>
      <name val="Calibri"/>
      <family val="2"/>
      <scheme val="minor"/>
    </font>
    <font>
      <sz val="10"/>
      <color theme="1"/>
      <name val="Times New Roman"/>
      <family val="1"/>
    </font>
    <font>
      <b/>
      <sz val="11"/>
      <color indexed="8"/>
      <name val="Garamond"/>
      <family val="1"/>
    </font>
    <font>
      <sz val="11"/>
      <color indexed="8"/>
      <name val="Garamond"/>
      <family val="1"/>
    </font>
    <font>
      <b/>
      <sz val="11"/>
      <color indexed="9"/>
      <name val="Garamond"/>
      <family val="1"/>
    </font>
    <font>
      <sz val="11"/>
      <color indexed="9"/>
      <name val="Garamond"/>
      <family val="1"/>
    </font>
    <font>
      <b/>
      <sz val="12"/>
      <color theme="1"/>
      <name val="Garamond"/>
      <family val="1"/>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s>
  <borders count="55">
    <border>
      <left/>
      <right/>
      <top/>
      <bottom/>
      <diagonal/>
    </border>
    <border>
      <left style="thin">
        <color indexed="8"/>
      </left>
      <right style="thin">
        <color indexed="8"/>
      </right>
      <top style="thin">
        <color indexed="8"/>
      </top>
      <bottom style="thin">
        <color indexed="8"/>
      </bottom>
      <diagonal/>
    </border>
    <border>
      <left style="thin">
        <color indexed="31"/>
      </left>
      <right style="thin">
        <color indexed="8"/>
      </right>
      <top style="thin">
        <color indexed="8"/>
      </top>
      <bottom style="thin">
        <color indexed="31"/>
      </bottom>
      <diagonal/>
    </border>
    <border>
      <left style="thin">
        <color indexed="31"/>
      </left>
      <right style="thin">
        <color indexed="8"/>
      </right>
      <top style="thin">
        <color indexed="31"/>
      </top>
      <bottom style="thin">
        <color indexed="31"/>
      </bottom>
      <diagonal/>
    </border>
    <border>
      <left style="thin">
        <color indexed="31"/>
      </left>
      <right style="thin">
        <color indexed="8"/>
      </right>
      <top style="thin">
        <color indexed="31"/>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right/>
      <top style="thin">
        <color indexed="8"/>
      </top>
      <bottom/>
      <diagonal/>
    </border>
    <border>
      <left style="thin">
        <color indexed="8"/>
      </left>
      <right style="thin">
        <color indexed="31"/>
      </right>
      <top style="thin">
        <color indexed="8"/>
      </top>
      <bottom/>
      <diagonal/>
    </border>
    <border>
      <left style="thin">
        <color indexed="8"/>
      </left>
      <right style="thin">
        <color indexed="31"/>
      </right>
      <top/>
      <bottom style="thin">
        <color indexed="31"/>
      </bottom>
      <diagonal/>
    </border>
    <border>
      <left style="thin">
        <color indexed="31"/>
      </left>
      <right style="thin">
        <color indexed="8"/>
      </right>
      <top style="thin">
        <color indexed="8"/>
      </top>
      <bottom/>
      <diagonal/>
    </border>
    <border>
      <left style="thin">
        <color indexed="31"/>
      </left>
      <right style="thin">
        <color indexed="8"/>
      </right>
      <top/>
      <bottom style="thin">
        <color indexed="31"/>
      </bottom>
      <diagonal/>
    </border>
    <border>
      <left style="thin">
        <color indexed="8"/>
      </left>
      <right/>
      <top style="thin">
        <color indexed="8"/>
      </top>
      <bottom style="thin">
        <color indexed="31"/>
      </bottom>
      <diagonal/>
    </border>
    <border>
      <left/>
      <right style="thin">
        <color indexed="8"/>
      </right>
      <top style="thin">
        <color indexed="8"/>
      </top>
      <bottom style="thin">
        <color indexed="3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style="thin">
        <color indexed="64"/>
      </left>
      <right/>
      <top/>
      <bottom style="thin">
        <color indexed="64"/>
      </bottom>
      <diagonal/>
    </border>
  </borders>
  <cellStyleXfs count="13">
    <xf numFmtId="0" fontId="0" fillId="0" borderId="0" applyNumberFormat="0" applyFont="0" applyFill="0" applyBorder="0" applyAlignment="0" applyProtection="0"/>
    <xf numFmtId="0" fontId="15" fillId="0" borderId="0"/>
    <xf numFmtId="183" fontId="1" fillId="0" borderId="0"/>
    <xf numFmtId="183" fontId="15" fillId="0" borderId="0" applyNumberFormat="0" applyFill="0" applyBorder="0" applyAlignment="0" applyProtection="0"/>
    <xf numFmtId="183" fontId="15" fillId="0" borderId="0" applyNumberFormat="0" applyFill="0" applyBorder="0" applyAlignment="0" applyProtection="0"/>
    <xf numFmtId="183" fontId="15" fillId="0" borderId="0"/>
    <xf numFmtId="9" fontId="1" fillId="0" borderId="0" applyFont="0" applyFill="0" applyBorder="0" applyAlignment="0" applyProtection="0"/>
    <xf numFmtId="186" fontId="29" fillId="0" borderId="0">
      <alignment horizontal="right"/>
    </xf>
    <xf numFmtId="188" fontId="1" fillId="0" borderId="0" applyFont="0" applyFill="0" applyBorder="0" applyAlignment="0" applyProtection="0"/>
    <xf numFmtId="0" fontId="15" fillId="0" borderId="0"/>
    <xf numFmtId="0" fontId="1" fillId="0" borderId="0"/>
    <xf numFmtId="183" fontId="15" fillId="0" borderId="0" applyNumberFormat="0" applyFill="0" applyBorder="0" applyAlignment="0" applyProtection="0"/>
    <xf numFmtId="183" fontId="15" fillId="0" borderId="0"/>
  </cellStyleXfs>
  <cellXfs count="554">
    <xf numFmtId="0" fontId="0" fillId="0" borderId="0" xfId="0" applyNumberFormat="1" applyFont="1" applyFill="1" applyBorder="1" applyAlignment="1"/>
    <xf numFmtId="49" fontId="2" fillId="2" borderId="0" xfId="0" applyNumberFormat="1" applyFont="1" applyFill="1" applyAlignment="1">
      <alignment horizontal="left" vertical="top"/>
    </xf>
    <xf numFmtId="49" fontId="3" fillId="2" borderId="1" xfId="0" applyNumberFormat="1" applyFont="1" applyFill="1" applyBorder="1" applyAlignment="1">
      <alignment horizontal="center"/>
    </xf>
    <xf numFmtId="49" fontId="4" fillId="2" borderId="1" xfId="0" applyNumberFormat="1" applyFont="1" applyFill="1" applyBorder="1" applyAlignment="1">
      <alignment horizontal="left"/>
    </xf>
    <xf numFmtId="0" fontId="5" fillId="2" borderId="0" xfId="0" applyFont="1" applyFill="1" applyAlignment="1">
      <alignment vertical="center"/>
    </xf>
    <xf numFmtId="49" fontId="2" fillId="2" borderId="0" xfId="0" applyNumberFormat="1" applyFont="1" applyFill="1" applyAlignment="1">
      <alignment horizontal="left"/>
    </xf>
    <xf numFmtId="49" fontId="2" fillId="2" borderId="1" xfId="0" applyNumberFormat="1" applyFont="1" applyFill="1" applyBorder="1" applyAlignment="1">
      <alignment horizontal="center" vertical="center"/>
    </xf>
    <xf numFmtId="164" fontId="6" fillId="2" borderId="1" xfId="0" applyNumberFormat="1" applyFont="1" applyFill="1" applyBorder="1" applyAlignment="1">
      <alignment horizontal="right"/>
    </xf>
    <xf numFmtId="49" fontId="2"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2" borderId="1" xfId="0" applyFont="1" applyFill="1" applyBorder="1" applyAlignment="1">
      <alignment horizontal="right"/>
    </xf>
    <xf numFmtId="49" fontId="4" fillId="2" borderId="1" xfId="0" applyNumberFormat="1" applyFont="1" applyFill="1" applyBorder="1" applyAlignment="1">
      <alignment horizontal="left" wrapText="1"/>
    </xf>
    <xf numFmtId="15" fontId="4" fillId="2" borderId="1" xfId="0" applyNumberFormat="1" applyFont="1" applyFill="1" applyBorder="1" applyAlignment="1">
      <alignment horizontal="center"/>
    </xf>
    <xf numFmtId="49" fontId="4" fillId="2" borderId="1" xfId="0" applyNumberFormat="1" applyFont="1" applyFill="1" applyBorder="1" applyAlignment="1">
      <alignment horizontal="center"/>
    </xf>
    <xf numFmtId="165" fontId="4" fillId="2" borderId="1" xfId="0" applyNumberFormat="1" applyFont="1" applyFill="1" applyBorder="1" applyAlignment="1">
      <alignment horizontal="right"/>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left" vertical="center" wrapText="1"/>
    </xf>
    <xf numFmtId="166" fontId="4" fillId="2" borderId="1" xfId="0" applyNumberFormat="1" applyFont="1" applyFill="1" applyBorder="1" applyAlignment="1">
      <alignment horizontal="center" vertical="center"/>
    </xf>
    <xf numFmtId="167" fontId="4"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168" fontId="4" fillId="2" borderId="1" xfId="0" applyNumberFormat="1" applyFont="1" applyFill="1" applyBorder="1" applyAlignment="1">
      <alignment horizontal="right" vertical="center"/>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164" fontId="4" fillId="2" borderId="1" xfId="0" applyNumberFormat="1" applyFont="1" applyFill="1" applyBorder="1" applyAlignment="1">
      <alignment horizontal="right"/>
    </xf>
    <xf numFmtId="169" fontId="4" fillId="2" borderId="1" xfId="0" applyNumberFormat="1" applyFont="1" applyFill="1" applyBorder="1" applyAlignment="1">
      <alignment horizontal="right"/>
    </xf>
    <xf numFmtId="167" fontId="4" fillId="2" borderId="1" xfId="0" applyNumberFormat="1" applyFont="1" applyFill="1" applyBorder="1" applyAlignment="1">
      <alignment horizontal="right"/>
    </xf>
    <xf numFmtId="49" fontId="8" fillId="2" borderId="1" xfId="0" applyNumberFormat="1" applyFont="1" applyFill="1" applyBorder="1" applyAlignment="1">
      <alignment horizontal="center" wrapText="1"/>
    </xf>
    <xf numFmtId="49" fontId="6" fillId="2" borderId="1" xfId="0" applyNumberFormat="1" applyFont="1" applyFill="1" applyBorder="1" applyAlignment="1">
      <alignment horizontal="left"/>
    </xf>
    <xf numFmtId="0" fontId="6" fillId="2" borderId="1" xfId="0" applyFont="1" applyFill="1" applyBorder="1" applyAlignment="1">
      <alignment horizontal="right"/>
    </xf>
    <xf numFmtId="170" fontId="4" fillId="2" borderId="1" xfId="0" applyNumberFormat="1" applyFont="1" applyFill="1" applyBorder="1" applyAlignment="1">
      <alignment horizontal="right"/>
    </xf>
    <xf numFmtId="1" fontId="4" fillId="2" borderId="1" xfId="0" applyNumberFormat="1" applyFont="1" applyFill="1" applyBorder="1" applyAlignment="1">
      <alignment horizontal="right"/>
    </xf>
    <xf numFmtId="3" fontId="4" fillId="2" borderId="1" xfId="0" applyNumberFormat="1" applyFont="1" applyFill="1" applyBorder="1" applyAlignment="1">
      <alignment horizontal="right"/>
    </xf>
    <xf numFmtId="49" fontId="3"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right"/>
    </xf>
    <xf numFmtId="49" fontId="4" fillId="2" borderId="1" xfId="0" applyNumberFormat="1" applyFont="1" applyFill="1" applyBorder="1" applyAlignment="1">
      <alignment horizontal="left" vertical="center"/>
    </xf>
    <xf numFmtId="171" fontId="4" fillId="2" borderId="1" xfId="0" applyNumberFormat="1" applyFont="1" applyFill="1" applyBorder="1" applyAlignment="1">
      <alignment horizontal="right"/>
    </xf>
    <xf numFmtId="49" fontId="2" fillId="2" borderId="1" xfId="0" applyNumberFormat="1" applyFont="1" applyFill="1" applyBorder="1" applyAlignment="1">
      <alignment horizontal="right"/>
    </xf>
    <xf numFmtId="49" fontId="2" fillId="2" borderId="1" xfId="0" applyNumberFormat="1" applyFont="1" applyFill="1" applyBorder="1" applyAlignment="1">
      <alignment horizontal="left"/>
    </xf>
    <xf numFmtId="172" fontId="4" fillId="2" borderId="1" xfId="0" applyNumberFormat="1" applyFont="1" applyFill="1" applyBorder="1" applyAlignment="1">
      <alignment horizontal="right"/>
    </xf>
    <xf numFmtId="49" fontId="3" fillId="2" borderId="1" xfId="0" applyNumberFormat="1" applyFont="1" applyFill="1" applyBorder="1" applyAlignment="1">
      <alignment horizontal="left"/>
    </xf>
    <xf numFmtId="170" fontId="6" fillId="2" borderId="1" xfId="0" applyNumberFormat="1" applyFont="1" applyFill="1" applyBorder="1" applyAlignment="1">
      <alignment horizontal="right"/>
    </xf>
    <xf numFmtId="49" fontId="3" fillId="2" borderId="1" xfId="0" applyNumberFormat="1" applyFont="1" applyFill="1" applyBorder="1" applyAlignment="1">
      <alignment horizontal="center" vertical="center" wrapText="1"/>
    </xf>
    <xf numFmtId="172" fontId="6" fillId="2" borderId="1" xfId="0" applyNumberFormat="1" applyFont="1" applyFill="1" applyBorder="1" applyAlignment="1">
      <alignment horizontal="right"/>
    </xf>
    <xf numFmtId="173" fontId="4" fillId="2" borderId="1" xfId="0" applyNumberFormat="1" applyFont="1" applyFill="1" applyBorder="1" applyAlignment="1">
      <alignment horizontal="right"/>
    </xf>
    <xf numFmtId="168" fontId="4" fillId="2" borderId="1" xfId="0" applyNumberFormat="1" applyFont="1" applyFill="1" applyBorder="1" applyAlignment="1">
      <alignment horizontal="right"/>
    </xf>
    <xf numFmtId="0" fontId="3" fillId="2" borderId="1" xfId="0" applyFont="1" applyFill="1" applyBorder="1" applyAlignment="1">
      <alignment horizontal="right"/>
    </xf>
    <xf numFmtId="164" fontId="4" fillId="2" borderId="1" xfId="0" applyNumberFormat="1" applyFont="1" applyFill="1" applyBorder="1" applyAlignment="1">
      <alignment horizontal="right" vertical="center"/>
    </xf>
    <xf numFmtId="170" fontId="4" fillId="2" borderId="1" xfId="0" applyNumberFormat="1" applyFont="1" applyFill="1" applyBorder="1" applyAlignment="1">
      <alignment horizontal="right" vertical="center"/>
    </xf>
    <xf numFmtId="173" fontId="4"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left" vertical="center"/>
    </xf>
    <xf numFmtId="164" fontId="6" fillId="2" borderId="1" xfId="0" applyNumberFormat="1" applyFont="1" applyFill="1" applyBorder="1" applyAlignment="1">
      <alignment horizontal="left" vertical="center"/>
    </xf>
    <xf numFmtId="170"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174" fontId="4" fillId="2" borderId="1" xfId="0" applyNumberFormat="1" applyFont="1" applyFill="1" applyBorder="1" applyAlignment="1">
      <alignment horizontal="right"/>
    </xf>
    <xf numFmtId="175" fontId="4" fillId="2" borderId="1" xfId="0" applyNumberFormat="1" applyFont="1" applyFill="1" applyBorder="1" applyAlignment="1">
      <alignment horizontal="right"/>
    </xf>
    <xf numFmtId="176" fontId="4" fillId="2" borderId="1" xfId="0" applyNumberFormat="1" applyFont="1" applyFill="1" applyBorder="1" applyAlignment="1">
      <alignment horizontal="right"/>
    </xf>
    <xf numFmtId="177" fontId="4" fillId="2" borderId="1" xfId="0" applyNumberFormat="1" applyFont="1" applyFill="1" applyBorder="1" applyAlignment="1">
      <alignment horizontal="right"/>
    </xf>
    <xf numFmtId="178" fontId="4" fillId="2" borderId="1" xfId="0" applyNumberFormat="1" applyFont="1" applyFill="1" applyBorder="1" applyAlignment="1">
      <alignment horizontal="right"/>
    </xf>
    <xf numFmtId="49" fontId="6" fillId="2" borderId="1" xfId="0" applyNumberFormat="1" applyFont="1" applyFill="1" applyBorder="1" applyAlignment="1">
      <alignment horizontal="left" vertical="center" wrapText="1"/>
    </xf>
    <xf numFmtId="165" fontId="6" fillId="2" borderId="1" xfId="0" applyNumberFormat="1" applyFont="1" applyFill="1" applyBorder="1" applyAlignment="1">
      <alignment horizontal="right" vertical="center" wrapText="1"/>
    </xf>
    <xf numFmtId="179" fontId="6" fillId="2" borderId="1" xfId="0" applyNumberFormat="1" applyFont="1" applyFill="1" applyBorder="1" applyAlignment="1">
      <alignment horizontal="right" vertical="center" wrapText="1"/>
    </xf>
    <xf numFmtId="168" fontId="6" fillId="2" borderId="1" xfId="0" applyNumberFormat="1" applyFont="1" applyFill="1" applyBorder="1" applyAlignment="1">
      <alignment horizontal="right" vertical="center" wrapText="1"/>
    </xf>
    <xf numFmtId="180" fontId="4" fillId="2" borderId="1" xfId="0" applyNumberFormat="1" applyFont="1" applyFill="1" applyBorder="1" applyAlignment="1">
      <alignment horizontal="right"/>
    </xf>
    <xf numFmtId="181" fontId="4" fillId="2" borderId="1" xfId="0" applyNumberFormat="1" applyFont="1" applyFill="1" applyBorder="1" applyAlignment="1">
      <alignment horizontal="right"/>
    </xf>
    <xf numFmtId="49" fontId="2" fillId="2" borderId="1" xfId="0" applyNumberFormat="1" applyFont="1" applyFill="1" applyBorder="1" applyAlignment="1">
      <alignment vertical="center"/>
    </xf>
    <xf numFmtId="0" fontId="8"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79" fontId="4" fillId="2" borderId="1" xfId="0" applyNumberFormat="1" applyFont="1" applyFill="1" applyBorder="1" applyAlignment="1">
      <alignment horizontal="right"/>
    </xf>
    <xf numFmtId="170" fontId="6" fillId="2" borderId="1" xfId="0" applyNumberFormat="1" applyFont="1" applyFill="1" applyBorder="1" applyAlignment="1">
      <alignment horizontal="right" wrapText="1"/>
    </xf>
    <xf numFmtId="49" fontId="13" fillId="2" borderId="3" xfId="0" applyNumberFormat="1" applyFont="1" applyFill="1" applyBorder="1" applyAlignment="1">
      <alignment horizontal="left"/>
    </xf>
    <xf numFmtId="164" fontId="6" fillId="2" borderId="1" xfId="0" applyNumberFormat="1" applyFont="1" applyFill="1" applyBorder="1" applyAlignment="1">
      <alignment horizontal="right" wrapText="1"/>
    </xf>
    <xf numFmtId="49" fontId="13" fillId="2" borderId="4" xfId="0" applyNumberFormat="1" applyFont="1" applyFill="1" applyBorder="1" applyAlignment="1">
      <alignment horizontal="left"/>
    </xf>
    <xf numFmtId="49" fontId="8" fillId="2" borderId="1" xfId="0" applyNumberFormat="1" applyFont="1" applyFill="1" applyBorder="1" applyAlignment="1">
      <alignment horizontal="left"/>
    </xf>
    <xf numFmtId="49" fontId="3" fillId="2" borderId="5"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top"/>
    </xf>
    <xf numFmtId="49" fontId="14" fillId="2" borderId="1" xfId="0" applyNumberFormat="1" applyFont="1" applyFill="1" applyBorder="1" applyAlignment="1">
      <alignment horizontal="center"/>
    </xf>
    <xf numFmtId="176" fontId="6" fillId="2" borderId="1" xfId="0" applyNumberFormat="1" applyFont="1" applyFill="1" applyBorder="1" applyAlignment="1">
      <alignment horizontal="right"/>
    </xf>
    <xf numFmtId="49" fontId="13" fillId="2" borderId="6" xfId="0" applyNumberFormat="1" applyFont="1" applyFill="1" applyBorder="1" applyAlignment="1">
      <alignment horizontal="left"/>
    </xf>
    <xf numFmtId="49" fontId="13" fillId="2" borderId="7" xfId="0" applyNumberFormat="1" applyFont="1" applyFill="1" applyBorder="1" applyAlignment="1">
      <alignment horizontal="left"/>
    </xf>
    <xf numFmtId="0" fontId="15" fillId="0" borderId="0" xfId="1"/>
    <xf numFmtId="0" fontId="5" fillId="3" borderId="0" xfId="1" applyFont="1" applyFill="1" applyAlignment="1">
      <alignment vertical="center"/>
    </xf>
    <xf numFmtId="182" fontId="4" fillId="3" borderId="1" xfId="1" applyNumberFormat="1" applyFont="1" applyFill="1" applyBorder="1" applyAlignment="1">
      <alignment horizontal="right"/>
    </xf>
    <xf numFmtId="179" fontId="4" fillId="3" borderId="1" xfId="1" applyNumberFormat="1" applyFont="1" applyFill="1" applyBorder="1" applyAlignment="1">
      <alignment horizontal="right"/>
    </xf>
    <xf numFmtId="49" fontId="4" fillId="3" borderId="1" xfId="1" applyNumberFormat="1" applyFont="1" applyFill="1" applyBorder="1" applyAlignment="1">
      <alignment horizontal="left"/>
    </xf>
    <xf numFmtId="49" fontId="2" fillId="3" borderId="1" xfId="1"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xf>
    <xf numFmtId="164" fontId="4" fillId="3" borderId="1" xfId="1" applyNumberFormat="1" applyFont="1" applyFill="1" applyBorder="1" applyAlignment="1">
      <alignment horizontal="right"/>
    </xf>
    <xf numFmtId="170" fontId="4" fillId="3" borderId="1" xfId="1" applyNumberFormat="1" applyFont="1" applyFill="1" applyBorder="1" applyAlignment="1">
      <alignment horizontal="right"/>
    </xf>
    <xf numFmtId="0" fontId="4" fillId="3" borderId="1" xfId="1" applyFont="1" applyFill="1" applyBorder="1" applyAlignment="1">
      <alignment horizontal="right"/>
    </xf>
    <xf numFmtId="172" fontId="4" fillId="3" borderId="1" xfId="1" applyNumberFormat="1" applyFont="1" applyFill="1" applyBorder="1" applyAlignment="1">
      <alignment horizontal="right"/>
    </xf>
    <xf numFmtId="0" fontId="9"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3" fontId="4" fillId="3" borderId="1" xfId="1" applyNumberFormat="1" applyFont="1" applyFill="1" applyBorder="1" applyAlignment="1">
      <alignment horizontal="right"/>
    </xf>
    <xf numFmtId="169" fontId="6" fillId="3" borderId="1" xfId="1" applyNumberFormat="1" applyFont="1" applyFill="1" applyBorder="1" applyAlignment="1">
      <alignment horizontal="right"/>
    </xf>
    <xf numFmtId="164" fontId="6" fillId="3" borderId="1" xfId="1" applyNumberFormat="1" applyFont="1" applyFill="1" applyBorder="1" applyAlignment="1">
      <alignment horizontal="right"/>
    </xf>
    <xf numFmtId="0" fontId="6" fillId="3" borderId="1" xfId="1" applyFont="1" applyFill="1" applyBorder="1" applyAlignment="1">
      <alignment horizontal="right"/>
    </xf>
    <xf numFmtId="49" fontId="6" fillId="3" borderId="1" xfId="1" applyNumberFormat="1" applyFont="1" applyFill="1" applyBorder="1" applyAlignment="1">
      <alignment horizontal="left"/>
    </xf>
    <xf numFmtId="49" fontId="8" fillId="3" borderId="1" xfId="1" applyNumberFormat="1" applyFont="1" applyFill="1" applyBorder="1" applyAlignment="1">
      <alignment horizontal="center" vertical="center" wrapText="1"/>
    </xf>
    <xf numFmtId="0" fontId="15" fillId="0" borderId="0" xfId="0" applyNumberFormat="1" applyFont="1" applyFill="1" applyBorder="1" applyAlignment="1"/>
    <xf numFmtId="171"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70" fontId="4" fillId="2" borderId="0" xfId="0" applyNumberFormat="1" applyFont="1" applyFill="1" applyBorder="1" applyAlignment="1">
      <alignment horizontal="right"/>
    </xf>
    <xf numFmtId="170" fontId="6" fillId="2" borderId="0" xfId="0" applyNumberFormat="1" applyFont="1" applyFill="1" applyBorder="1" applyAlignment="1">
      <alignment horizontal="right"/>
    </xf>
    <xf numFmtId="173" fontId="4" fillId="3" borderId="1" xfId="1" applyNumberFormat="1" applyFont="1" applyFill="1" applyBorder="1" applyAlignment="1">
      <alignment horizontal="right"/>
    </xf>
    <xf numFmtId="164" fontId="4" fillId="3" borderId="1" xfId="1" applyNumberFormat="1" applyFont="1" applyFill="1" applyBorder="1" applyAlignment="1">
      <alignment horizontal="right" vertical="center"/>
    </xf>
    <xf numFmtId="170" fontId="4" fillId="3" borderId="1" xfId="1" applyNumberFormat="1" applyFont="1" applyFill="1" applyBorder="1" applyAlignment="1">
      <alignment horizontal="right" vertical="center"/>
    </xf>
    <xf numFmtId="49" fontId="6" fillId="3" borderId="1" xfId="1" applyNumberFormat="1" applyFont="1" applyFill="1" applyBorder="1" applyAlignment="1">
      <alignment horizontal="left" vertical="center"/>
    </xf>
    <xf numFmtId="0" fontId="16" fillId="0" borderId="0" xfId="2" applyNumberFormat="1" applyFont="1" applyFill="1" applyBorder="1" applyAlignment="1">
      <alignment vertical="center"/>
    </xf>
    <xf numFmtId="0" fontId="17" fillId="0" borderId="0" xfId="2" applyNumberFormat="1" applyFont="1" applyFill="1"/>
    <xf numFmtId="0" fontId="18" fillId="0" borderId="31" xfId="2" applyNumberFormat="1" applyFont="1" applyFill="1" applyBorder="1" applyAlignment="1">
      <alignment horizontal="center" vertical="center"/>
    </xf>
    <xf numFmtId="0" fontId="18" fillId="0" borderId="31" xfId="2" applyNumberFormat="1" applyFont="1" applyFill="1" applyBorder="1" applyAlignment="1">
      <alignment horizontal="center" vertical="center" wrapText="1"/>
    </xf>
    <xf numFmtId="0" fontId="18" fillId="0" borderId="32" xfId="2" applyNumberFormat="1" applyFont="1" applyFill="1" applyBorder="1" applyAlignment="1">
      <alignment horizontal="center" vertical="center"/>
    </xf>
    <xf numFmtId="0" fontId="17" fillId="0" borderId="31" xfId="2" applyNumberFormat="1" applyFont="1" applyFill="1" applyBorder="1"/>
    <xf numFmtId="1" fontId="17" fillId="0" borderId="31" xfId="2" applyNumberFormat="1" applyFont="1" applyFill="1" applyBorder="1"/>
    <xf numFmtId="1" fontId="15" fillId="0" borderId="31" xfId="2" applyNumberFormat="1" applyFont="1" applyFill="1" applyBorder="1" applyAlignment="1">
      <alignment horizontal="right" vertical="center"/>
    </xf>
    <xf numFmtId="1" fontId="15" fillId="0" borderId="32" xfId="2" applyNumberFormat="1" applyFont="1" applyFill="1" applyBorder="1" applyAlignment="1">
      <alignment horizontal="right" vertical="center"/>
    </xf>
    <xf numFmtId="1" fontId="17" fillId="0" borderId="0" xfId="2" applyNumberFormat="1" applyFont="1" applyFill="1"/>
    <xf numFmtId="1" fontId="19" fillId="0" borderId="31" xfId="2" applyNumberFormat="1" applyFont="1" applyFill="1" applyBorder="1" applyAlignment="1">
      <alignment horizontal="right" vertical="center"/>
    </xf>
    <xf numFmtId="1" fontId="19" fillId="0" borderId="32" xfId="2" applyNumberFormat="1" applyFont="1" applyFill="1" applyBorder="1" applyAlignment="1">
      <alignment horizontal="right" vertical="center"/>
    </xf>
    <xf numFmtId="1" fontId="20" fillId="0" borderId="31" xfId="2" applyNumberFormat="1" applyFont="1" applyFill="1" applyBorder="1" applyAlignment="1">
      <alignment horizontal="right" vertical="center"/>
    </xf>
    <xf numFmtId="1" fontId="21" fillId="0" borderId="31" xfId="2" applyNumberFormat="1" applyFont="1" applyFill="1" applyBorder="1"/>
    <xf numFmtId="1" fontId="17" fillId="0" borderId="32" xfId="2" applyNumberFormat="1" applyFont="1" applyFill="1" applyBorder="1"/>
    <xf numFmtId="0" fontId="17" fillId="4" borderId="31" xfId="2" applyNumberFormat="1" applyFont="1" applyFill="1" applyBorder="1"/>
    <xf numFmtId="0" fontId="17" fillId="4" borderId="34" xfId="2" applyNumberFormat="1" applyFont="1" applyFill="1" applyBorder="1"/>
    <xf numFmtId="1" fontId="19" fillId="0" borderId="34" xfId="2" applyNumberFormat="1" applyFont="1" applyFill="1" applyBorder="1" applyAlignment="1">
      <alignment horizontal="right" vertical="center"/>
    </xf>
    <xf numFmtId="1" fontId="19" fillId="0" borderId="35" xfId="2" applyNumberFormat="1" applyFont="1" applyFill="1" applyBorder="1" applyAlignment="1">
      <alignment horizontal="right" vertical="center"/>
    </xf>
    <xf numFmtId="0" fontId="22" fillId="0" borderId="36" xfId="2" applyNumberFormat="1" applyFont="1" applyFill="1" applyBorder="1"/>
    <xf numFmtId="0" fontId="22" fillId="0" borderId="0" xfId="2" applyNumberFormat="1" applyFont="1" applyFill="1"/>
    <xf numFmtId="0" fontId="18" fillId="0" borderId="0" xfId="2" applyNumberFormat="1" applyFont="1" applyFill="1"/>
    <xf numFmtId="0" fontId="21" fillId="0" borderId="0" xfId="2" applyNumberFormat="1" applyFont="1"/>
    <xf numFmtId="0" fontId="17" fillId="0" borderId="0" xfId="2" applyNumberFormat="1" applyFont="1"/>
    <xf numFmtId="183" fontId="23" fillId="6" borderId="30" xfId="3" applyNumberFormat="1" applyFont="1" applyFill="1" applyBorder="1" applyAlignment="1">
      <alignment horizontal="center" vertical="center" wrapText="1"/>
    </xf>
    <xf numFmtId="183" fontId="23" fillId="6" borderId="31" xfId="4" applyNumberFormat="1" applyFont="1" applyFill="1" applyBorder="1" applyAlignment="1">
      <alignment horizontal="center" vertical="top" wrapText="1"/>
    </xf>
    <xf numFmtId="183" fontId="23" fillId="6" borderId="32" xfId="4" applyNumberFormat="1" applyFont="1" applyFill="1" applyBorder="1" applyAlignment="1">
      <alignment horizontal="center" vertical="top" wrapText="1"/>
    </xf>
    <xf numFmtId="184" fontId="23" fillId="2" borderId="31" xfId="2" applyNumberFormat="1" applyFont="1" applyFill="1" applyBorder="1" applyAlignment="1">
      <alignment horizontal="left"/>
    </xf>
    <xf numFmtId="3" fontId="23" fillId="0" borderId="43" xfId="5" applyNumberFormat="1" applyFont="1" applyFill="1" applyBorder="1" applyAlignment="1">
      <alignment horizontal="right" wrapText="1"/>
    </xf>
    <xf numFmtId="10" fontId="18" fillId="0" borderId="0" xfId="6" applyNumberFormat="1" applyFont="1"/>
    <xf numFmtId="185" fontId="18" fillId="0" borderId="0" xfId="2" applyNumberFormat="1" applyFont="1"/>
    <xf numFmtId="0" fontId="18" fillId="0" borderId="0" xfId="2" applyNumberFormat="1" applyFont="1"/>
    <xf numFmtId="184" fontId="19" fillId="2" borderId="31" xfId="2" applyNumberFormat="1" applyFont="1" applyFill="1" applyBorder="1" applyAlignment="1">
      <alignment horizontal="left"/>
    </xf>
    <xf numFmtId="3" fontId="19" fillId="0" borderId="31" xfId="5" applyNumberFormat="1" applyFont="1" applyFill="1" applyBorder="1" applyAlignment="1">
      <alignment horizontal="right" wrapText="1"/>
    </xf>
    <xf numFmtId="183" fontId="24" fillId="0" borderId="0" xfId="2" applyFont="1"/>
    <xf numFmtId="3" fontId="19" fillId="0" borderId="0" xfId="5" applyNumberFormat="1" applyFont="1" applyFill="1" applyBorder="1" applyAlignment="1">
      <alignment horizontal="right" wrapText="1"/>
    </xf>
    <xf numFmtId="0" fontId="22" fillId="0" borderId="0" xfId="2" applyNumberFormat="1" applyFont="1"/>
    <xf numFmtId="0" fontId="25" fillId="0" borderId="0" xfId="2" applyNumberFormat="1" applyFont="1"/>
    <xf numFmtId="3" fontId="26" fillId="0" borderId="0" xfId="5" applyNumberFormat="1" applyFont="1" applyFill="1" applyBorder="1" applyAlignment="1">
      <alignment horizontal="right" wrapText="1"/>
    </xf>
    <xf numFmtId="0" fontId="17" fillId="0" borderId="0" xfId="2" applyNumberFormat="1" applyFont="1" applyAlignment="1">
      <alignment horizontal="center"/>
    </xf>
    <xf numFmtId="0" fontId="18" fillId="7" borderId="31" xfId="2" applyNumberFormat="1" applyFont="1" applyFill="1" applyBorder="1" applyAlignment="1">
      <alignment vertical="center" wrapText="1"/>
    </xf>
    <xf numFmtId="0" fontId="18" fillId="7" borderId="44" xfId="2" applyNumberFormat="1" applyFont="1" applyFill="1" applyBorder="1" applyAlignment="1">
      <alignment vertical="center" wrapText="1"/>
    </xf>
    <xf numFmtId="0" fontId="18" fillId="7" borderId="31" xfId="2" applyNumberFormat="1" applyFont="1" applyFill="1" applyBorder="1" applyAlignment="1">
      <alignment horizontal="center" vertical="center" wrapText="1"/>
    </xf>
    <xf numFmtId="184" fontId="23" fillId="0" borderId="31" xfId="2" applyNumberFormat="1" applyFont="1" applyFill="1" applyBorder="1" applyAlignment="1">
      <alignment horizontal="left"/>
    </xf>
    <xf numFmtId="187" fontId="30" fillId="0" borderId="31" xfId="7" applyNumberFormat="1" applyFont="1" applyFill="1" applyBorder="1" applyAlignment="1">
      <alignment horizontal="right" vertical="top"/>
    </xf>
    <xf numFmtId="184" fontId="19" fillId="0" borderId="31" xfId="2" applyNumberFormat="1" applyFont="1" applyFill="1" applyBorder="1" applyAlignment="1">
      <alignment horizontal="left"/>
    </xf>
    <xf numFmtId="187" fontId="26" fillId="4" borderId="31" xfId="7" applyNumberFormat="1" applyFont="1" applyFill="1" applyBorder="1" applyAlignment="1">
      <alignment horizontal="right" vertical="top"/>
    </xf>
    <xf numFmtId="189" fontId="26" fillId="4" borderId="31" xfId="8" applyNumberFormat="1" applyFont="1" applyFill="1" applyBorder="1" applyAlignment="1">
      <alignment horizontal="right" vertical="top"/>
    </xf>
    <xf numFmtId="0" fontId="23" fillId="7" borderId="31" xfId="9" applyFont="1" applyFill="1" applyBorder="1" applyAlignment="1">
      <alignment horizontal="center" vertical="center" wrapText="1"/>
    </xf>
    <xf numFmtId="2" fontId="17" fillId="0" borderId="0" xfId="2" applyNumberFormat="1" applyFont="1"/>
    <xf numFmtId="187" fontId="17" fillId="0" borderId="0" xfId="2" applyNumberFormat="1" applyFont="1"/>
    <xf numFmtId="189" fontId="17" fillId="0" borderId="0" xfId="2" applyNumberFormat="1" applyFont="1"/>
    <xf numFmtId="189" fontId="31" fillId="0" borderId="0" xfId="2" applyNumberFormat="1" applyFont="1"/>
    <xf numFmtId="190" fontId="31" fillId="0" borderId="0" xfId="2" applyNumberFormat="1" applyFont="1"/>
    <xf numFmtId="1" fontId="31" fillId="8" borderId="0" xfId="2" applyNumberFormat="1" applyFont="1" applyFill="1"/>
    <xf numFmtId="0" fontId="17" fillId="0" borderId="0" xfId="2" quotePrefix="1" applyNumberFormat="1" applyFont="1"/>
    <xf numFmtId="0" fontId="18" fillId="7" borderId="44" xfId="2" applyNumberFormat="1" applyFont="1" applyFill="1" applyBorder="1" applyAlignment="1">
      <alignment horizontal="center" vertical="center" wrapText="1"/>
    </xf>
    <xf numFmtId="0" fontId="23" fillId="7" borderId="49" xfId="9" applyFont="1" applyFill="1" applyBorder="1" applyAlignment="1">
      <alignment horizontal="center" vertical="center" wrapText="1"/>
    </xf>
    <xf numFmtId="0" fontId="18" fillId="0" borderId="31" xfId="2" applyNumberFormat="1" applyFont="1" applyBorder="1" applyAlignment="1">
      <alignment vertical="center" wrapText="1"/>
    </xf>
    <xf numFmtId="187" fontId="23" fillId="4" borderId="31" xfId="7" applyNumberFormat="1" applyFont="1" applyFill="1" applyBorder="1" applyAlignment="1">
      <alignment horizontal="right" vertical="top"/>
    </xf>
    <xf numFmtId="189" fontId="32" fillId="0" borderId="31" xfId="8" applyNumberFormat="1" applyFont="1" applyFill="1" applyBorder="1" applyAlignment="1">
      <alignment horizontal="center" vertical="center"/>
    </xf>
    <xf numFmtId="189" fontId="32" fillId="0" borderId="31" xfId="8" applyNumberFormat="1" applyFont="1" applyFill="1" applyBorder="1" applyAlignment="1">
      <alignment vertical="center"/>
    </xf>
    <xf numFmtId="191" fontId="32" fillId="0" borderId="31" xfId="8" applyNumberFormat="1" applyFont="1" applyFill="1" applyBorder="1" applyAlignment="1">
      <alignment horizontal="right" vertical="center"/>
    </xf>
    <xf numFmtId="192" fontId="23" fillId="4" borderId="31" xfId="7" applyNumberFormat="1" applyFont="1" applyFill="1" applyBorder="1" applyAlignment="1">
      <alignment horizontal="right" vertical="top"/>
    </xf>
    <xf numFmtId="187" fontId="23" fillId="0" borderId="31" xfId="7" applyNumberFormat="1" applyFont="1" applyFill="1" applyBorder="1" applyAlignment="1">
      <alignment horizontal="right" vertical="top"/>
    </xf>
    <xf numFmtId="187" fontId="23" fillId="8" borderId="31" xfId="7" applyNumberFormat="1" applyFont="1" applyFill="1" applyBorder="1" applyAlignment="1">
      <alignment horizontal="right" vertical="top"/>
    </xf>
    <xf numFmtId="187" fontId="19" fillId="0" borderId="31" xfId="7" applyNumberFormat="1" applyFont="1" applyFill="1" applyBorder="1" applyAlignment="1">
      <alignment horizontal="right" vertical="top"/>
    </xf>
    <xf numFmtId="189" fontId="33" fillId="0" borderId="31" xfId="8" applyNumberFormat="1" applyFont="1" applyFill="1" applyBorder="1" applyAlignment="1">
      <alignment horizontal="center" vertical="center"/>
    </xf>
    <xf numFmtId="1" fontId="33" fillId="0" borderId="31" xfId="8" applyNumberFormat="1" applyFont="1" applyFill="1" applyBorder="1" applyAlignment="1">
      <alignment vertical="center"/>
    </xf>
    <xf numFmtId="165" fontId="33" fillId="0" borderId="31" xfId="8" applyNumberFormat="1" applyFont="1" applyFill="1" applyBorder="1" applyAlignment="1">
      <alignment vertical="center"/>
    </xf>
    <xf numFmtId="191" fontId="33" fillId="0" borderId="31" xfId="8" applyNumberFormat="1" applyFont="1" applyFill="1" applyBorder="1" applyAlignment="1">
      <alignment horizontal="right" vertical="center"/>
    </xf>
    <xf numFmtId="192" fontId="19" fillId="0" borderId="31" xfId="7" applyNumberFormat="1" applyFont="1" applyFill="1" applyBorder="1" applyAlignment="1">
      <alignment horizontal="right" vertical="top"/>
    </xf>
    <xf numFmtId="1" fontId="19" fillId="0" borderId="31" xfId="7" applyNumberFormat="1" applyFont="1" applyFill="1" applyBorder="1" applyAlignment="1">
      <alignment horizontal="right" vertical="top"/>
    </xf>
    <xf numFmtId="0" fontId="34" fillId="0" borderId="0" xfId="2" applyNumberFormat="1" applyFont="1"/>
    <xf numFmtId="184" fontId="19" fillId="0" borderId="0" xfId="2" applyNumberFormat="1" applyFont="1" applyFill="1" applyBorder="1" applyAlignment="1">
      <alignment horizontal="left"/>
    </xf>
    <xf numFmtId="0" fontId="18" fillId="0" borderId="0" xfId="2" applyNumberFormat="1" applyFont="1" applyBorder="1" applyAlignment="1">
      <alignment vertical="center" wrapText="1"/>
    </xf>
    <xf numFmtId="187" fontId="18" fillId="0" borderId="0" xfId="2" applyNumberFormat="1" applyFont="1"/>
    <xf numFmtId="193" fontId="17" fillId="0" borderId="0" xfId="2" applyNumberFormat="1" applyFont="1"/>
    <xf numFmtId="183" fontId="22" fillId="0" borderId="0" xfId="2" applyFont="1"/>
    <xf numFmtId="183" fontId="35" fillId="0" borderId="0" xfId="2" applyFont="1"/>
    <xf numFmtId="183" fontId="1" fillId="0" borderId="0" xfId="2"/>
    <xf numFmtId="0" fontId="16" fillId="0" borderId="44" xfId="2" applyNumberFormat="1" applyFont="1" applyFill="1" applyBorder="1" applyAlignment="1">
      <alignment vertical="center"/>
    </xf>
    <xf numFmtId="0" fontId="16" fillId="0" borderId="45" xfId="2" applyNumberFormat="1" applyFont="1" applyFill="1" applyBorder="1" applyAlignment="1">
      <alignment vertical="center"/>
    </xf>
    <xf numFmtId="183" fontId="22" fillId="0" borderId="31" xfId="2" applyFont="1" applyBorder="1" applyAlignment="1">
      <alignment horizontal="right"/>
    </xf>
    <xf numFmtId="189" fontId="23" fillId="4" borderId="31" xfId="8" applyNumberFormat="1" applyFont="1" applyFill="1" applyBorder="1" applyAlignment="1">
      <alignment horizontal="right" vertical="top"/>
    </xf>
    <xf numFmtId="187" fontId="19" fillId="4" borderId="31" xfId="7" applyNumberFormat="1" applyFont="1" applyFill="1" applyBorder="1" applyAlignment="1">
      <alignment horizontal="right" vertical="top"/>
    </xf>
    <xf numFmtId="183" fontId="25" fillId="0" borderId="31" xfId="2" applyFont="1" applyBorder="1" applyAlignment="1">
      <alignment horizontal="right"/>
    </xf>
    <xf numFmtId="192" fontId="19" fillId="4" borderId="31" xfId="7" applyNumberFormat="1" applyFont="1" applyFill="1" applyBorder="1" applyAlignment="1">
      <alignment horizontal="right" vertical="top"/>
    </xf>
    <xf numFmtId="189" fontId="19" fillId="4" borderId="31" xfId="8" applyNumberFormat="1" applyFont="1" applyFill="1" applyBorder="1" applyAlignment="1">
      <alignment horizontal="right" vertical="top"/>
    </xf>
    <xf numFmtId="3" fontId="21" fillId="0" borderId="31" xfId="2" applyNumberFormat="1" applyFont="1" applyBorder="1" applyAlignment="1">
      <alignment vertical="center" wrapText="1"/>
    </xf>
    <xf numFmtId="1" fontId="21" fillId="0" borderId="31" xfId="2" applyNumberFormat="1" applyFont="1" applyBorder="1" applyAlignment="1">
      <alignment vertical="center" wrapText="1"/>
    </xf>
    <xf numFmtId="17" fontId="19" fillId="0" borderId="0" xfId="9" applyNumberFormat="1" applyFont="1" applyBorder="1" applyAlignment="1">
      <alignment horizontal="left"/>
    </xf>
    <xf numFmtId="0" fontId="18" fillId="0" borderId="0" xfId="2" applyNumberFormat="1" applyFont="1" applyBorder="1"/>
    <xf numFmtId="2" fontId="1" fillId="0" borderId="0" xfId="2" applyNumberFormat="1"/>
    <xf numFmtId="3" fontId="34" fillId="0" borderId="0" xfId="2" applyNumberFormat="1" applyFont="1" applyBorder="1" applyAlignment="1">
      <alignment vertical="center" wrapText="1"/>
    </xf>
    <xf numFmtId="17" fontId="23" fillId="0" borderId="0" xfId="9" applyNumberFormat="1" applyFont="1" applyBorder="1" applyAlignment="1">
      <alignment horizontal="left"/>
    </xf>
    <xf numFmtId="183" fontId="21" fillId="0" borderId="0" xfId="2" applyFont="1"/>
    <xf numFmtId="187" fontId="23" fillId="0" borderId="0" xfId="7" applyNumberFormat="1" applyFont="1" applyFill="1" applyBorder="1" applyAlignment="1">
      <alignment horizontal="right" vertical="top"/>
    </xf>
    <xf numFmtId="187" fontId="23" fillId="4" borderId="0" xfId="7" applyNumberFormat="1" applyFont="1" applyFill="1" applyBorder="1" applyAlignment="1">
      <alignment horizontal="right" vertical="top"/>
    </xf>
    <xf numFmtId="187" fontId="19" fillId="4" borderId="0" xfId="7" applyNumberFormat="1" applyFont="1" applyFill="1" applyBorder="1" applyAlignment="1">
      <alignment horizontal="right" vertical="top"/>
    </xf>
    <xf numFmtId="186" fontId="19" fillId="4" borderId="0" xfId="7" applyNumberFormat="1" applyFont="1" applyFill="1" applyBorder="1" applyAlignment="1">
      <alignment horizontal="right" vertical="top"/>
    </xf>
    <xf numFmtId="193" fontId="1" fillId="0" borderId="0" xfId="2" applyNumberFormat="1"/>
    <xf numFmtId="0" fontId="16" fillId="4" borderId="0" xfId="2" applyNumberFormat="1" applyFont="1" applyFill="1" applyBorder="1" applyAlignment="1">
      <alignment horizontal="left" vertical="center"/>
    </xf>
    <xf numFmtId="0" fontId="21" fillId="0" borderId="0" xfId="2" applyNumberFormat="1" applyFont="1" applyAlignment="1">
      <alignment horizontal="left"/>
    </xf>
    <xf numFmtId="0" fontId="32" fillId="7" borderId="31" xfId="2" applyNumberFormat="1" applyFont="1" applyFill="1" applyBorder="1" applyAlignment="1">
      <alignment horizontal="center" vertical="center"/>
    </xf>
    <xf numFmtId="1" fontId="18" fillId="0" borderId="31" xfId="2" applyNumberFormat="1" applyFont="1" applyFill="1" applyBorder="1"/>
    <xf numFmtId="1" fontId="23" fillId="4" borderId="31" xfId="7" applyNumberFormat="1" applyFont="1" applyFill="1" applyBorder="1" applyAlignment="1">
      <alignment horizontal="right" vertical="top"/>
    </xf>
    <xf numFmtId="184" fontId="19" fillId="0" borderId="31" xfId="10" applyNumberFormat="1" applyFont="1" applyFill="1" applyBorder="1" applyAlignment="1">
      <alignment horizontal="left"/>
    </xf>
    <xf numFmtId="1" fontId="17" fillId="4" borderId="31" xfId="2" applyNumberFormat="1" applyFont="1" applyFill="1" applyBorder="1"/>
    <xf numFmtId="1" fontId="19" fillId="4" borderId="31" xfId="7" applyNumberFormat="1" applyFont="1" applyFill="1" applyBorder="1" applyAlignment="1">
      <alignment horizontal="right" vertical="top"/>
    </xf>
    <xf numFmtId="165" fontId="17" fillId="0" borderId="0" xfId="2" applyNumberFormat="1" applyFont="1" applyBorder="1"/>
    <xf numFmtId="183" fontId="32" fillId="7" borderId="31" xfId="2" applyFont="1" applyFill="1" applyBorder="1" applyAlignment="1">
      <alignment horizontal="center" vertical="center" wrapText="1"/>
    </xf>
    <xf numFmtId="183" fontId="23" fillId="0" borderId="31" xfId="2" applyFont="1" applyFill="1" applyBorder="1" applyAlignment="1">
      <alignment horizontal="center" vertical="center" wrapText="1"/>
    </xf>
    <xf numFmtId="189" fontId="19" fillId="0" borderId="31" xfId="2" applyNumberFormat="1" applyFont="1" applyFill="1" applyBorder="1" applyAlignment="1">
      <alignment horizontal="center" vertical="center" wrapText="1"/>
    </xf>
    <xf numFmtId="189" fontId="19" fillId="0" borderId="31" xfId="2" applyNumberFormat="1" applyFont="1" applyFill="1" applyBorder="1" applyAlignment="1">
      <alignment horizontal="left" vertical="top" wrapText="1"/>
    </xf>
    <xf numFmtId="189" fontId="17" fillId="0" borderId="31" xfId="8" applyNumberFormat="1" applyFont="1" applyFill="1" applyBorder="1" applyAlignment="1">
      <alignment horizontal="right"/>
    </xf>
    <xf numFmtId="189" fontId="19" fillId="0" borderId="31" xfId="8" applyNumberFormat="1" applyFont="1" applyFill="1" applyBorder="1" applyAlignment="1">
      <alignment horizontal="right"/>
    </xf>
    <xf numFmtId="189" fontId="19" fillId="0" borderId="43" xfId="8" applyNumberFormat="1" applyFont="1" applyFill="1" applyBorder="1" applyAlignment="1">
      <alignment horizontal="right" vertical="top"/>
    </xf>
    <xf numFmtId="165" fontId="35" fillId="0" borderId="0" xfId="2" applyNumberFormat="1" applyFont="1"/>
    <xf numFmtId="189" fontId="19" fillId="0" borderId="31" xfId="8" applyNumberFormat="1" applyFont="1" applyFill="1" applyBorder="1" applyAlignment="1">
      <alignment horizontal="right" vertical="top"/>
    </xf>
    <xf numFmtId="189" fontId="23" fillId="0" borderId="31" xfId="2" applyNumberFormat="1" applyFont="1" applyFill="1" applyBorder="1" applyAlignment="1">
      <alignment horizontal="left" vertical="top" wrapText="1"/>
    </xf>
    <xf numFmtId="189" fontId="18" fillId="0" borderId="31" xfId="8" applyNumberFormat="1" applyFont="1" applyFill="1" applyBorder="1" applyAlignment="1">
      <alignment horizontal="right"/>
    </xf>
    <xf numFmtId="189" fontId="23" fillId="0" borderId="31" xfId="2" applyNumberFormat="1" applyFont="1" applyFill="1" applyBorder="1" applyAlignment="1">
      <alignment horizontal="center" vertical="center" wrapText="1"/>
    </xf>
    <xf numFmtId="1" fontId="17" fillId="0" borderId="31" xfId="8" quotePrefix="1" applyNumberFormat="1" applyFont="1" applyFill="1" applyBorder="1" applyAlignment="1">
      <alignment horizontal="right"/>
    </xf>
    <xf numFmtId="189" fontId="17" fillId="0" borderId="31" xfId="8" quotePrefix="1" applyNumberFormat="1" applyFont="1" applyFill="1" applyBorder="1" applyAlignment="1">
      <alignment horizontal="right"/>
    </xf>
    <xf numFmtId="1" fontId="35" fillId="0" borderId="0" xfId="2" applyNumberFormat="1" applyFont="1"/>
    <xf numFmtId="189" fontId="19" fillId="4" borderId="31" xfId="8" applyNumberFormat="1" applyFont="1" applyFill="1" applyBorder="1" applyAlignment="1">
      <alignment vertical="center"/>
    </xf>
    <xf numFmtId="189" fontId="17" fillId="0" borderId="31" xfId="8" applyNumberFormat="1" applyFont="1" applyFill="1" applyBorder="1" applyAlignment="1">
      <alignment vertical="center"/>
    </xf>
    <xf numFmtId="189" fontId="19" fillId="0" borderId="31" xfId="8" applyNumberFormat="1" applyFont="1" applyFill="1" applyBorder="1" applyAlignment="1">
      <alignment vertical="center"/>
    </xf>
    <xf numFmtId="2" fontId="35" fillId="0" borderId="0" xfId="2" applyNumberFormat="1" applyFont="1"/>
    <xf numFmtId="183" fontId="23" fillId="0" borderId="31" xfId="2" applyFont="1" applyFill="1" applyBorder="1" applyAlignment="1">
      <alignment horizontal="center" vertical="top" wrapText="1"/>
    </xf>
    <xf numFmtId="1" fontId="19" fillId="0" borderId="31" xfId="2" applyNumberFormat="1" applyFont="1" applyFill="1" applyBorder="1" applyAlignment="1">
      <alignment horizontal="center" vertical="center" wrapText="1"/>
    </xf>
    <xf numFmtId="183" fontId="29" fillId="0" borderId="31" xfId="2" applyFont="1" applyFill="1" applyBorder="1" applyAlignment="1">
      <alignment horizontal="left" vertical="top" wrapText="1"/>
    </xf>
    <xf numFmtId="183" fontId="23" fillId="0" borderId="31" xfId="2" applyFont="1" applyFill="1" applyBorder="1" applyAlignment="1">
      <alignment horizontal="left" vertical="top" wrapText="1"/>
    </xf>
    <xf numFmtId="183" fontId="19" fillId="0" borderId="31" xfId="2" applyFont="1" applyFill="1" applyBorder="1" applyAlignment="1">
      <alignment horizontal="left" vertical="top" wrapText="1"/>
    </xf>
    <xf numFmtId="189" fontId="18" fillId="0" borderId="31" xfId="8" quotePrefix="1" applyNumberFormat="1" applyFont="1" applyFill="1" applyBorder="1" applyAlignment="1">
      <alignment horizontal="right"/>
    </xf>
    <xf numFmtId="183" fontId="17" fillId="0" borderId="0" xfId="2" applyFont="1" applyFill="1"/>
    <xf numFmtId="183" fontId="23" fillId="0" borderId="0" xfId="2" applyFont="1" applyFill="1" applyBorder="1" applyAlignment="1">
      <alignment horizontal="center" vertical="top" wrapText="1"/>
    </xf>
    <xf numFmtId="194" fontId="23" fillId="0" borderId="0" xfId="8" applyNumberFormat="1" applyFont="1" applyFill="1" applyBorder="1" applyAlignment="1">
      <alignment horizontal="right" vertical="top"/>
    </xf>
    <xf numFmtId="183" fontId="35" fillId="0" borderId="0" xfId="2" applyFont="1" applyFill="1"/>
    <xf numFmtId="2" fontId="37" fillId="0" borderId="0" xfId="2" applyNumberFormat="1" applyFont="1" applyFill="1"/>
    <xf numFmtId="2" fontId="35" fillId="0" borderId="0" xfId="2" applyNumberFormat="1" applyFont="1" applyFill="1"/>
    <xf numFmtId="2" fontId="37" fillId="8" borderId="0" xfId="2" applyNumberFormat="1" applyFont="1" applyFill="1"/>
    <xf numFmtId="2" fontId="38" fillId="0" borderId="0" xfId="2" applyNumberFormat="1" applyFont="1" applyFill="1"/>
    <xf numFmtId="183" fontId="35" fillId="8" borderId="0" xfId="2" applyFont="1" applyFill="1"/>
    <xf numFmtId="189" fontId="19" fillId="0" borderId="31" xfId="2" applyNumberFormat="1" applyFont="1" applyFill="1" applyBorder="1" applyAlignment="1">
      <alignment horizontal="center" vertical="top" wrapText="1"/>
    </xf>
    <xf numFmtId="189" fontId="35" fillId="0" borderId="31" xfId="8" applyNumberFormat="1" applyFont="1" applyFill="1" applyBorder="1" applyAlignment="1">
      <alignment horizontal="right"/>
    </xf>
    <xf numFmtId="1" fontId="17" fillId="0" borderId="31" xfId="8" applyNumberFormat="1" applyFont="1" applyFill="1" applyBorder="1" applyAlignment="1">
      <alignment horizontal="right"/>
    </xf>
    <xf numFmtId="1" fontId="18" fillId="0" borderId="31" xfId="8" applyNumberFormat="1" applyFont="1" applyFill="1" applyBorder="1" applyAlignment="1">
      <alignment horizontal="right"/>
    </xf>
    <xf numFmtId="189" fontId="35" fillId="0" borderId="31" xfId="2" applyNumberFormat="1" applyFont="1" applyFill="1" applyBorder="1"/>
    <xf numFmtId="189" fontId="19" fillId="0" borderId="31" xfId="2" applyNumberFormat="1" applyFont="1" applyFill="1" applyBorder="1" applyAlignment="1">
      <alignment horizontal="right" vertical="top" wrapText="1"/>
    </xf>
    <xf numFmtId="183" fontId="18" fillId="0" borderId="0" xfId="2" applyFont="1" applyFill="1"/>
    <xf numFmtId="183" fontId="39" fillId="0" borderId="0" xfId="2" applyFont="1" applyFill="1"/>
    <xf numFmtId="0" fontId="16" fillId="4" borderId="37" xfId="2" applyNumberFormat="1" applyFont="1" applyFill="1" applyBorder="1" applyAlignment="1">
      <alignment vertical="center"/>
    </xf>
    <xf numFmtId="183" fontId="32" fillId="7" borderId="44" xfId="2" applyFont="1" applyFill="1" applyBorder="1" applyAlignment="1">
      <alignment horizontal="center" vertical="center" wrapText="1"/>
    </xf>
    <xf numFmtId="183" fontId="32" fillId="0" borderId="48" xfId="2" applyFont="1" applyBorder="1" applyAlignment="1">
      <alignment horizontal="right" vertical="top"/>
    </xf>
    <xf numFmtId="189" fontId="19" fillId="0" borderId="31" xfId="2" applyNumberFormat="1" applyFont="1" applyBorder="1" applyAlignment="1">
      <alignment horizontal="right" vertical="top" wrapText="1"/>
    </xf>
    <xf numFmtId="194" fontId="33" fillId="0" borderId="53" xfId="2" applyNumberFormat="1" applyFont="1" applyBorder="1" applyAlignment="1">
      <alignment horizontal="left" vertical="top"/>
    </xf>
    <xf numFmtId="194" fontId="33" fillId="0" borderId="37" xfId="2" applyNumberFormat="1" applyFont="1" applyBorder="1" applyAlignment="1">
      <alignment horizontal="left" vertical="top"/>
    </xf>
    <xf numFmtId="189" fontId="19" fillId="4" borderId="31" xfId="2" applyNumberFormat="1" applyFont="1" applyFill="1" applyBorder="1" applyAlignment="1">
      <alignment horizontal="right" vertical="top" wrapText="1"/>
    </xf>
    <xf numFmtId="194" fontId="33" fillId="4" borderId="37" xfId="2" applyNumberFormat="1" applyFont="1" applyFill="1" applyBorder="1" applyAlignment="1">
      <alignment horizontal="left" vertical="top"/>
    </xf>
    <xf numFmtId="194" fontId="32" fillId="4" borderId="37" xfId="2" applyNumberFormat="1" applyFont="1" applyFill="1" applyBorder="1" applyAlignment="1">
      <alignment horizontal="left" vertical="top"/>
    </xf>
    <xf numFmtId="183" fontId="32" fillId="4" borderId="53" xfId="2" applyFont="1" applyFill="1" applyBorder="1" applyAlignment="1">
      <alignment horizontal="right" vertical="top"/>
    </xf>
    <xf numFmtId="194" fontId="33" fillId="4" borderId="53" xfId="2" applyNumberFormat="1" applyFont="1" applyFill="1" applyBorder="1" applyAlignment="1">
      <alignment horizontal="left" vertical="top"/>
    </xf>
    <xf numFmtId="189" fontId="33" fillId="4" borderId="53" xfId="2" applyNumberFormat="1" applyFont="1" applyFill="1" applyBorder="1" applyAlignment="1">
      <alignment horizontal="right" vertical="top"/>
    </xf>
    <xf numFmtId="194" fontId="32" fillId="4" borderId="53" xfId="2" applyNumberFormat="1" applyFont="1" applyFill="1" applyBorder="1" applyAlignment="1">
      <alignment horizontal="left" vertical="top"/>
    </xf>
    <xf numFmtId="189" fontId="32" fillId="4" borderId="53" xfId="2" applyNumberFormat="1" applyFont="1" applyFill="1" applyBorder="1" applyAlignment="1">
      <alignment horizontal="right" vertical="top"/>
    </xf>
    <xf numFmtId="183" fontId="33" fillId="4" borderId="31" xfId="2" applyFont="1" applyFill="1" applyBorder="1" applyAlignment="1">
      <alignment horizontal="left" vertical="top"/>
    </xf>
    <xf numFmtId="165" fontId="33" fillId="4" borderId="53" xfId="2" applyNumberFormat="1" applyFont="1" applyFill="1" applyBorder="1" applyAlignment="1">
      <alignment horizontal="right" vertical="top"/>
    </xf>
    <xf numFmtId="194" fontId="19" fillId="4" borderId="31" xfId="2" applyNumberFormat="1" applyFont="1" applyFill="1" applyBorder="1" applyAlignment="1">
      <alignment horizontal="right" vertical="top" wrapText="1"/>
    </xf>
    <xf numFmtId="194" fontId="23" fillId="4" borderId="31" xfId="11" applyNumberFormat="1" applyFont="1" applyFill="1" applyBorder="1" applyAlignment="1" applyProtection="1"/>
    <xf numFmtId="194" fontId="23" fillId="4" borderId="31" xfId="8" applyNumberFormat="1" applyFont="1" applyFill="1" applyBorder="1" applyAlignment="1">
      <alignment horizontal="right" vertical="top"/>
    </xf>
    <xf numFmtId="1" fontId="32" fillId="4" borderId="53" xfId="2" applyNumberFormat="1" applyFont="1" applyFill="1" applyBorder="1" applyAlignment="1">
      <alignment horizontal="right" vertical="top"/>
    </xf>
    <xf numFmtId="184" fontId="19" fillId="2" borderId="0" xfId="2" applyNumberFormat="1" applyFont="1" applyFill="1" applyBorder="1" applyAlignment="1">
      <alignment horizontal="left"/>
    </xf>
    <xf numFmtId="0" fontId="17" fillId="0" borderId="0" xfId="2" applyNumberFormat="1" applyFont="1" applyFill="1" applyAlignment="1">
      <alignment horizontal="left" wrapText="1"/>
    </xf>
    <xf numFmtId="183" fontId="18" fillId="0" borderId="0" xfId="2" applyFont="1"/>
    <xf numFmtId="192" fontId="23" fillId="4" borderId="0" xfId="7" applyNumberFormat="1" applyFont="1" applyFill="1" applyBorder="1" applyAlignment="1">
      <alignment horizontal="right" vertical="top"/>
    </xf>
    <xf numFmtId="195" fontId="35" fillId="0" borderId="0" xfId="2" applyNumberFormat="1" applyFont="1"/>
    <xf numFmtId="193" fontId="35" fillId="0" borderId="0" xfId="2" applyNumberFormat="1" applyFont="1"/>
    <xf numFmtId="49" fontId="40" fillId="2" borderId="0" xfId="0" applyNumberFormat="1" applyFont="1" applyFill="1" applyAlignment="1">
      <alignment horizontal="left"/>
    </xf>
    <xf numFmtId="0" fontId="20" fillId="0" borderId="0" xfId="0" applyNumberFormat="1" applyFont="1" applyFill="1" applyBorder="1" applyAlignment="1"/>
    <xf numFmtId="49" fontId="40" fillId="7" borderId="1" xfId="0" applyNumberFormat="1" applyFont="1" applyFill="1" applyBorder="1" applyAlignment="1">
      <alignment horizontal="left"/>
    </xf>
    <xf numFmtId="49" fontId="42" fillId="7" borderId="2" xfId="0" applyNumberFormat="1" applyFont="1" applyFill="1" applyBorder="1" applyAlignment="1">
      <alignment horizontal="left"/>
    </xf>
    <xf numFmtId="0" fontId="43" fillId="2" borderId="3" xfId="0" applyFont="1" applyFill="1" applyBorder="1" applyAlignment="1">
      <alignment horizontal="right"/>
    </xf>
    <xf numFmtId="0" fontId="43" fillId="2" borderId="4" xfId="0" applyFont="1" applyFill="1" applyBorder="1" applyAlignment="1">
      <alignment horizontal="right"/>
    </xf>
    <xf numFmtId="0" fontId="41" fillId="2" borderId="0" xfId="0" applyFont="1" applyFill="1" applyAlignment="1">
      <alignment vertical="center"/>
    </xf>
    <xf numFmtId="0" fontId="34" fillId="7" borderId="44" xfId="0" applyFont="1" applyFill="1" applyBorder="1" applyAlignment="1">
      <alignment vertical="center"/>
    </xf>
    <xf numFmtId="183" fontId="21" fillId="0" borderId="45" xfId="5" applyFont="1" applyFill="1" applyBorder="1" applyAlignment="1">
      <alignment horizontal="justify" vertical="top" wrapText="1"/>
    </xf>
    <xf numFmtId="165" fontId="21" fillId="0" borderId="44" xfId="12" applyNumberFormat="1" applyFont="1" applyFill="1" applyBorder="1" applyAlignment="1">
      <alignment horizontal="right" wrapText="1"/>
    </xf>
    <xf numFmtId="183" fontId="21" fillId="0" borderId="36" xfId="5" applyFont="1" applyFill="1" applyBorder="1" applyAlignment="1">
      <alignment horizontal="justify" vertical="top" wrapText="1"/>
    </xf>
    <xf numFmtId="2" fontId="21" fillId="0" borderId="51" xfId="12" applyNumberFormat="1" applyFont="1" applyFill="1" applyBorder="1" applyAlignment="1">
      <alignment horizontal="right" wrapText="1"/>
    </xf>
    <xf numFmtId="183" fontId="20" fillId="0" borderId="51" xfId="5" applyFont="1" applyFill="1" applyBorder="1" applyAlignment="1">
      <alignment horizontal="justify" vertical="top" wrapText="1"/>
    </xf>
    <xf numFmtId="187" fontId="21" fillId="0" borderId="51" xfId="12" applyNumberFormat="1" applyFont="1" applyFill="1" applyBorder="1" applyAlignment="1">
      <alignment horizontal="right" wrapText="1"/>
    </xf>
    <xf numFmtId="183" fontId="21" fillId="0" borderId="54" xfId="5" applyFont="1" applyFill="1" applyBorder="1" applyAlignment="1">
      <alignment horizontal="justify" vertical="top" wrapText="1"/>
    </xf>
    <xf numFmtId="0" fontId="44" fillId="4" borderId="48" xfId="0" applyFont="1" applyFill="1" applyBorder="1" applyAlignment="1"/>
    <xf numFmtId="0" fontId="44" fillId="4" borderId="50" xfId="0" applyFont="1" applyFill="1" applyBorder="1" applyAlignment="1"/>
    <xf numFmtId="183" fontId="21" fillId="0" borderId="51" xfId="5" applyFont="1" applyFill="1" applyBorder="1" applyAlignment="1">
      <alignment vertical="center" wrapText="1"/>
    </xf>
    <xf numFmtId="165" fontId="21" fillId="0" borderId="51" xfId="12" applyNumberFormat="1" applyFont="1" applyFill="1" applyBorder="1" applyAlignment="1">
      <alignment horizontal="right" wrapText="1"/>
    </xf>
    <xf numFmtId="183" fontId="21" fillId="0" borderId="49" xfId="5" applyFont="1" applyFill="1" applyBorder="1" applyAlignment="1">
      <alignment vertical="center" wrapText="1"/>
    </xf>
    <xf numFmtId="183" fontId="21" fillId="0" borderId="44" xfId="5" applyFont="1" applyFill="1" applyBorder="1" applyAlignment="1">
      <alignment vertical="top" wrapText="1"/>
    </xf>
    <xf numFmtId="187" fontId="21" fillId="0" borderId="51" xfId="7" applyNumberFormat="1" applyFont="1" applyFill="1" applyBorder="1">
      <alignment horizontal="right"/>
    </xf>
    <xf numFmtId="183" fontId="21" fillId="0" borderId="51" xfId="5" applyFont="1" applyFill="1" applyBorder="1" applyAlignment="1">
      <alignment vertical="top" wrapText="1"/>
    </xf>
    <xf numFmtId="183" fontId="21" fillId="0" borderId="49" xfId="5" applyFont="1" applyFill="1" applyBorder="1" applyAlignment="1">
      <alignment vertical="top" wrapText="1"/>
    </xf>
    <xf numFmtId="2" fontId="21" fillId="0" borderId="44" xfId="12" applyNumberFormat="1" applyFont="1" applyFill="1" applyBorder="1" applyAlignment="1">
      <alignment horizontal="right" wrapText="1"/>
    </xf>
    <xf numFmtId="196" fontId="21" fillId="0" borderId="51" xfId="12" applyNumberFormat="1" applyFont="1" applyFill="1" applyBorder="1" applyAlignment="1">
      <alignment horizontal="right" wrapText="1"/>
    </xf>
    <xf numFmtId="197" fontId="21" fillId="0" borderId="44" xfId="12" applyNumberFormat="1" applyFont="1" applyFill="1" applyBorder="1" applyAlignment="1">
      <alignment horizontal="right" wrapText="1"/>
    </xf>
    <xf numFmtId="183" fontId="21" fillId="0" borderId="45" xfId="5" applyFont="1" applyFill="1" applyBorder="1" applyAlignment="1">
      <alignment vertical="top" wrapText="1"/>
    </xf>
    <xf numFmtId="3" fontId="21" fillId="0" borderId="44" xfId="0" applyNumberFormat="1" applyFont="1" applyFill="1" applyBorder="1" applyAlignment="1">
      <alignment horizontal="right" vertical="top" wrapText="1"/>
    </xf>
    <xf numFmtId="183" fontId="21" fillId="0" borderId="36" xfId="5" applyFont="1" applyFill="1" applyBorder="1" applyAlignment="1">
      <alignment vertical="top" wrapText="1"/>
    </xf>
    <xf numFmtId="3" fontId="21" fillId="0" borderId="51" xfId="0" applyNumberFormat="1" applyFont="1" applyFill="1" applyBorder="1" applyAlignment="1">
      <alignment horizontal="right" vertical="top" wrapText="1"/>
    </xf>
    <xf numFmtId="183" fontId="21" fillId="0" borderId="54" xfId="5" applyFont="1" applyFill="1" applyBorder="1" applyAlignment="1">
      <alignment vertical="top" wrapText="1"/>
    </xf>
    <xf numFmtId="3" fontId="21" fillId="0" borderId="49" xfId="0" applyNumberFormat="1" applyFont="1" applyFill="1" applyBorder="1" applyAlignment="1">
      <alignment horizontal="right" vertical="top" wrapText="1"/>
    </xf>
    <xf numFmtId="49" fontId="40" fillId="2" borderId="0" xfId="0" applyNumberFormat="1" applyFont="1" applyFill="1" applyBorder="1" applyAlignment="1"/>
    <xf numFmtId="49" fontId="4" fillId="2" borderId="8" xfId="0" applyNumberFormat="1" applyFont="1" applyFill="1" applyBorder="1" applyAlignment="1">
      <alignment horizontal="left"/>
    </xf>
    <xf numFmtId="164" fontId="4" fillId="2" borderId="10" xfId="0" applyNumberFormat="1" applyFont="1" applyFill="1" applyBorder="1" applyAlignment="1">
      <alignment horizontal="right"/>
    </xf>
    <xf numFmtId="164" fontId="4" fillId="2" borderId="44" xfId="0" applyNumberFormat="1" applyFont="1" applyFill="1" applyBorder="1" applyAlignment="1">
      <alignment horizontal="right"/>
    </xf>
    <xf numFmtId="164" fontId="4" fillId="2" borderId="51" xfId="0" applyNumberFormat="1" applyFont="1" applyFill="1" applyBorder="1" applyAlignment="1">
      <alignment horizontal="right"/>
    </xf>
    <xf numFmtId="170" fontId="4" fillId="2" borderId="49" xfId="0" applyNumberFormat="1" applyFont="1" applyFill="1" applyBorder="1" applyAlignment="1">
      <alignment horizontal="right"/>
    </xf>
    <xf numFmtId="189" fontId="33" fillId="0" borderId="53" xfId="2" applyNumberFormat="1" applyFont="1" applyFill="1" applyBorder="1" applyAlignment="1">
      <alignment horizontal="right" vertical="top"/>
    </xf>
    <xf numFmtId="49" fontId="2" fillId="2" borderId="0" xfId="0" applyNumberFormat="1" applyFont="1" applyFill="1" applyAlignment="1">
      <alignment horizontal="left"/>
    </xf>
    <xf numFmtId="49" fontId="7" fillId="2" borderId="0" xfId="0" applyNumberFormat="1" applyFont="1" applyFill="1" applyAlignment="1">
      <alignment horizontal="left"/>
    </xf>
    <xf numFmtId="49" fontId="3"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wrapText="1"/>
    </xf>
    <xf numFmtId="49" fontId="2" fillId="2" borderId="13" xfId="0" applyNumberFormat="1" applyFont="1" applyFill="1" applyBorder="1" applyAlignment="1">
      <alignment horizontal="center" wrapText="1"/>
    </xf>
    <xf numFmtId="49" fontId="2" fillId="2" borderId="11" xfId="0" applyNumberFormat="1" applyFont="1" applyFill="1" applyBorder="1" applyAlignment="1">
      <alignment horizontal="center" wrapText="1"/>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left" wrapText="1"/>
    </xf>
    <xf numFmtId="0" fontId="3" fillId="2" borderId="0" xfId="0" applyFont="1" applyFill="1" applyAlignment="1">
      <alignment horizontal="left" wrapText="1"/>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0" xfId="0" applyNumberFormat="1" applyFont="1" applyFill="1" applyAlignment="1">
      <alignment horizontal="left" wrapText="1"/>
    </xf>
    <xf numFmtId="49" fontId="2" fillId="2" borderId="16"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3" fillId="3" borderId="0" xfId="1" applyNumberFormat="1" applyFont="1" applyFill="1" applyAlignment="1">
      <alignment horizontal="left"/>
    </xf>
    <xf numFmtId="49" fontId="2" fillId="3" borderId="0" xfId="1" applyNumberFormat="1" applyFont="1" applyFill="1" applyAlignment="1">
      <alignment horizontal="left"/>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horizontal="center" wrapText="1"/>
    </xf>
    <xf numFmtId="49" fontId="2" fillId="2" borderId="0" xfId="0" applyNumberFormat="1" applyFont="1" applyFill="1" applyAlignment="1">
      <alignment horizontal="left" vertical="top"/>
    </xf>
    <xf numFmtId="49" fontId="2" fillId="3" borderId="0" xfId="1" applyNumberFormat="1" applyFont="1" applyFill="1" applyAlignment="1">
      <alignment horizontal="left" vertical="top"/>
    </xf>
    <xf numFmtId="49" fontId="2" fillId="3" borderId="1" xfId="1"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2" fillId="2" borderId="0" xfId="0" applyNumberFormat="1" applyFont="1" applyFill="1" applyAlignment="1">
      <alignment horizontal="left" vertical="top" wrapText="1"/>
    </xf>
    <xf numFmtId="49" fontId="2" fillId="2" borderId="8" xfId="0" applyNumberFormat="1" applyFont="1" applyFill="1" applyBorder="1" applyAlignment="1">
      <alignment horizontal="center"/>
    </xf>
    <xf numFmtId="49" fontId="2" fillId="2" borderId="9" xfId="0" applyNumberFormat="1" applyFont="1" applyFill="1" applyBorder="1" applyAlignment="1">
      <alignment horizontal="center"/>
    </xf>
    <xf numFmtId="170" fontId="4" fillId="2" borderId="10" xfId="0" applyNumberFormat="1" applyFont="1" applyFill="1" applyBorder="1" applyAlignment="1">
      <alignment horizontal="right"/>
    </xf>
    <xf numFmtId="170" fontId="4" fillId="2" borderId="11" xfId="0" applyNumberFormat="1" applyFont="1" applyFill="1" applyBorder="1" applyAlignment="1">
      <alignment horizontal="right"/>
    </xf>
    <xf numFmtId="49" fontId="2" fillId="2" borderId="13" xfId="0" applyNumberFormat="1" applyFont="1" applyFill="1" applyBorder="1" applyAlignment="1">
      <alignment horizontal="center"/>
    </xf>
    <xf numFmtId="49" fontId="8" fillId="2" borderId="10" xfId="0" applyNumberFormat="1" applyFont="1" applyFill="1" applyBorder="1" applyAlignment="1">
      <alignment horizontal="center" wrapText="1"/>
    </xf>
    <xf numFmtId="49" fontId="8" fillId="2" borderId="11" xfId="0" applyNumberFormat="1" applyFont="1" applyFill="1" applyBorder="1" applyAlignment="1">
      <alignment horizontal="center" wrapText="1"/>
    </xf>
    <xf numFmtId="49" fontId="2" fillId="2" borderId="8" xfId="0" applyNumberFormat="1" applyFont="1" applyFill="1" applyBorder="1" applyAlignment="1">
      <alignment horizontal="right"/>
    </xf>
    <xf numFmtId="49" fontId="2" fillId="2" borderId="9" xfId="0" applyNumberFormat="1" applyFont="1" applyFill="1" applyBorder="1" applyAlignment="1">
      <alignment horizontal="right"/>
    </xf>
    <xf numFmtId="49" fontId="8" fillId="2" borderId="0" xfId="0" applyNumberFormat="1" applyFont="1" applyFill="1" applyAlignment="1">
      <alignment horizontal="left" vertical="top"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3" fillId="2" borderId="17" xfId="0" applyNumberFormat="1" applyFont="1" applyFill="1" applyBorder="1" applyAlignment="1">
      <alignment horizontal="left" wrapText="1"/>
    </xf>
    <xf numFmtId="49" fontId="3" fillId="2" borderId="18" xfId="0" applyNumberFormat="1" applyFont="1" applyFill="1" applyBorder="1" applyAlignment="1">
      <alignment horizontal="left" wrapText="1"/>
    </xf>
    <xf numFmtId="49" fontId="3" fillId="2" borderId="19" xfId="0" applyNumberFormat="1" applyFont="1" applyFill="1" applyBorder="1" applyAlignment="1">
      <alignment horizontal="left" wrapText="1"/>
    </xf>
    <xf numFmtId="49" fontId="3" fillId="2" borderId="8" xfId="0" applyNumberFormat="1" applyFont="1" applyFill="1" applyBorder="1" applyAlignment="1">
      <alignment horizontal="center" vertical="top"/>
    </xf>
    <xf numFmtId="49" fontId="3" fillId="2" borderId="9" xfId="0" applyNumberFormat="1" applyFont="1" applyFill="1" applyBorder="1" applyAlignment="1">
      <alignment horizontal="center" vertical="top"/>
    </xf>
    <xf numFmtId="49" fontId="3" fillId="2" borderId="10" xfId="0" applyNumberFormat="1" applyFont="1" applyFill="1" applyBorder="1" applyAlignment="1">
      <alignment horizontal="center"/>
    </xf>
    <xf numFmtId="49" fontId="3" fillId="2" borderId="13"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7" xfId="0" applyNumberFormat="1" applyFont="1" applyFill="1" applyBorder="1" applyAlignment="1">
      <alignment horizontal="left"/>
    </xf>
    <xf numFmtId="49" fontId="3" fillId="2" borderId="18" xfId="0" applyNumberFormat="1" applyFont="1" applyFill="1" applyBorder="1" applyAlignment="1">
      <alignment horizontal="left"/>
    </xf>
    <xf numFmtId="49" fontId="3" fillId="2" borderId="19" xfId="0" applyNumberFormat="1" applyFont="1" applyFill="1" applyBorder="1" applyAlignment="1">
      <alignment horizontal="left"/>
    </xf>
    <xf numFmtId="49" fontId="3" fillId="2" borderId="0" xfId="0" applyNumberFormat="1" applyFont="1" applyFill="1" applyAlignment="1">
      <alignment horizontal="left" vertical="center"/>
    </xf>
    <xf numFmtId="49" fontId="10" fillId="2" borderId="0" xfId="0" applyNumberFormat="1" applyFont="1" applyFill="1" applyAlignment="1">
      <alignment horizontal="left"/>
    </xf>
    <xf numFmtId="49" fontId="3"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8" fillId="2" borderId="0" xfId="0" applyNumberFormat="1" applyFont="1" applyFill="1" applyAlignment="1">
      <alignment horizontal="left" vertical="top"/>
    </xf>
    <xf numFmtId="49" fontId="11" fillId="2" borderId="0" xfId="0" applyNumberFormat="1" applyFont="1" applyFill="1" applyAlignment="1">
      <alignment horizontal="left" vertical="top"/>
    </xf>
    <xf numFmtId="49" fontId="2" fillId="2" borderId="14"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5" xfId="0" applyNumberFormat="1" applyFont="1" applyFill="1" applyBorder="1" applyAlignment="1">
      <alignment horizontal="center"/>
    </xf>
    <xf numFmtId="49" fontId="2" fillId="2" borderId="7" xfId="0" applyNumberFormat="1" applyFont="1" applyFill="1" applyBorder="1" applyAlignment="1">
      <alignment horizontal="center"/>
    </xf>
    <xf numFmtId="49" fontId="2" fillId="2" borderId="14" xfId="0" applyNumberFormat="1" applyFont="1" applyFill="1" applyBorder="1" applyAlignment="1">
      <alignment horizontal="center" wrapText="1"/>
    </xf>
    <xf numFmtId="49" fontId="2" fillId="2" borderId="5" xfId="0" applyNumberFormat="1" applyFont="1" applyFill="1" applyBorder="1" applyAlignment="1">
      <alignment horizontal="center" wrapText="1"/>
    </xf>
    <xf numFmtId="49" fontId="2" fillId="2" borderId="15" xfId="0" applyNumberFormat="1" applyFont="1" applyFill="1" applyBorder="1" applyAlignment="1">
      <alignment horizontal="center" wrapText="1"/>
    </xf>
    <xf numFmtId="49" fontId="2" fillId="2" borderId="7" xfId="0" applyNumberFormat="1" applyFont="1" applyFill="1" applyBorder="1" applyAlignment="1">
      <alignment horizont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20" xfId="1" applyNumberFormat="1" applyFont="1" applyFill="1" applyBorder="1" applyAlignment="1">
      <alignment horizontal="center" vertical="center"/>
    </xf>
    <xf numFmtId="0" fontId="3" fillId="3" borderId="5"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49" fontId="3" fillId="3" borderId="0" xfId="1" applyNumberFormat="1" applyFont="1" applyFill="1" applyAlignment="1">
      <alignment horizontal="left" wrapText="1"/>
    </xf>
    <xf numFmtId="49" fontId="9" fillId="3" borderId="0" xfId="1" applyNumberFormat="1" applyFont="1" applyFill="1" applyAlignment="1">
      <alignment horizontal="center" vertical="center" wrapText="1"/>
    </xf>
    <xf numFmtId="49" fontId="8" fillId="2" borderId="10" xfId="0" applyNumberFormat="1" applyFont="1" applyFill="1" applyBorder="1" applyAlignment="1">
      <alignment horizontal="center"/>
    </xf>
    <xf numFmtId="49" fontId="8" fillId="2" borderId="13" xfId="0" applyNumberFormat="1" applyFont="1" applyFill="1" applyBorder="1" applyAlignment="1">
      <alignment horizontal="center"/>
    </xf>
    <xf numFmtId="49" fontId="8" fillId="2" borderId="11" xfId="0" applyNumberFormat="1" applyFont="1" applyFill="1" applyBorder="1" applyAlignment="1">
      <alignment horizontal="center"/>
    </xf>
    <xf numFmtId="0" fontId="2" fillId="2" borderId="10"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49" fontId="8" fillId="3" borderId="0" xfId="1" applyNumberFormat="1" applyFont="1" applyFill="1" applyAlignment="1">
      <alignment horizontal="left" vertical="top"/>
    </xf>
    <xf numFmtId="0" fontId="3" fillId="3" borderId="0" xfId="1" applyFont="1" applyFill="1" applyAlignment="1">
      <alignment horizontal="left" wrapText="1"/>
    </xf>
    <xf numFmtId="49" fontId="8" fillId="2" borderId="0" xfId="0" applyNumberFormat="1" applyFont="1" applyFill="1" applyAlignment="1">
      <alignment horizontal="left"/>
    </xf>
    <xf numFmtId="49" fontId="3"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12" fillId="2" borderId="23" xfId="0" applyNumberFormat="1" applyFont="1" applyFill="1" applyBorder="1" applyAlignment="1">
      <alignment horizontal="left"/>
    </xf>
    <xf numFmtId="49" fontId="12" fillId="2" borderId="24" xfId="0" applyNumberFormat="1" applyFont="1" applyFill="1" applyBorder="1" applyAlignment="1">
      <alignment horizontal="left"/>
    </xf>
    <xf numFmtId="49" fontId="3" fillId="2" borderId="0" xfId="1" applyNumberFormat="1" applyFont="1" applyFill="1" applyAlignment="1">
      <alignment horizontal="left"/>
    </xf>
    <xf numFmtId="49" fontId="8" fillId="3" borderId="0" xfId="1" applyNumberFormat="1" applyFont="1" applyFill="1" applyAlignment="1">
      <alignment horizontal="left" vertical="center"/>
    </xf>
    <xf numFmtId="176" fontId="6" fillId="2" borderId="10" xfId="0" applyNumberFormat="1" applyFont="1" applyFill="1" applyBorder="1" applyAlignment="1">
      <alignment horizontal="right"/>
    </xf>
    <xf numFmtId="176" fontId="6" fillId="2" borderId="11" xfId="0" applyNumberFormat="1" applyFont="1" applyFill="1" applyBorder="1" applyAlignment="1">
      <alignment horizontal="right"/>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0" fontId="3" fillId="2" borderId="0" xfId="0" applyFont="1" applyFill="1" applyAlignment="1">
      <alignment horizontal="left"/>
    </xf>
    <xf numFmtId="49" fontId="3" fillId="2" borderId="10"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0" fontId="16" fillId="0" borderId="28" xfId="2" applyNumberFormat="1" applyFont="1" applyFill="1" applyBorder="1" applyAlignment="1">
      <alignment horizontal="center" vertical="center"/>
    </xf>
    <xf numFmtId="0" fontId="16" fillId="0" borderId="29" xfId="2" applyNumberFormat="1" applyFont="1" applyFill="1" applyBorder="1" applyAlignment="1">
      <alignment horizontal="center" vertical="center"/>
    </xf>
    <xf numFmtId="0" fontId="18" fillId="0" borderId="30" xfId="2" applyNumberFormat="1" applyFont="1" applyFill="1" applyBorder="1" applyAlignment="1">
      <alignment horizontal="left" vertical="center" wrapText="1"/>
    </xf>
    <xf numFmtId="0" fontId="18" fillId="4" borderId="30" xfId="2" applyNumberFormat="1" applyFont="1" applyFill="1" applyBorder="1" applyAlignment="1">
      <alignment horizontal="left" vertical="center" wrapText="1"/>
    </xf>
    <xf numFmtId="0" fontId="18" fillId="4" borderId="33" xfId="2" applyNumberFormat="1" applyFont="1" applyFill="1" applyBorder="1" applyAlignment="1">
      <alignment horizontal="left" vertical="center" wrapText="1"/>
    </xf>
    <xf numFmtId="0" fontId="18" fillId="0" borderId="27" xfId="2" applyNumberFormat="1" applyFont="1" applyFill="1" applyBorder="1" applyAlignment="1">
      <alignment horizontal="center" vertical="center"/>
    </xf>
    <xf numFmtId="0" fontId="18" fillId="0" borderId="30" xfId="2" applyNumberFormat="1" applyFont="1" applyFill="1" applyBorder="1" applyAlignment="1">
      <alignment horizontal="center" vertical="center"/>
    </xf>
    <xf numFmtId="0" fontId="18" fillId="0" borderId="28" xfId="2" applyNumberFormat="1" applyFont="1" applyFill="1" applyBorder="1" applyAlignment="1">
      <alignment horizontal="center" vertical="center"/>
    </xf>
    <xf numFmtId="0" fontId="18" fillId="0" borderId="31" xfId="2" applyNumberFormat="1" applyFont="1" applyFill="1" applyBorder="1" applyAlignment="1">
      <alignment horizontal="center" vertical="center"/>
    </xf>
    <xf numFmtId="0" fontId="16" fillId="4" borderId="37" xfId="2" applyNumberFormat="1" applyFont="1" applyFill="1" applyBorder="1" applyAlignment="1">
      <alignment horizontal="left" vertical="center"/>
    </xf>
    <xf numFmtId="0" fontId="18" fillId="5" borderId="38" xfId="2" applyNumberFormat="1" applyFont="1" applyFill="1" applyBorder="1" applyAlignment="1">
      <alignment horizontal="center" vertical="center" wrapText="1"/>
    </xf>
    <xf numFmtId="0" fontId="18" fillId="5" borderId="42" xfId="2" applyNumberFormat="1" applyFont="1" applyFill="1" applyBorder="1" applyAlignment="1">
      <alignment horizontal="center" vertical="center" wrapText="1"/>
    </xf>
    <xf numFmtId="0" fontId="18" fillId="5" borderId="39" xfId="2" applyNumberFormat="1" applyFont="1" applyFill="1" applyBorder="1" applyAlignment="1">
      <alignment horizontal="center" vertical="center"/>
    </xf>
    <xf numFmtId="0" fontId="18" fillId="5" borderId="40" xfId="2" applyNumberFormat="1" applyFont="1" applyFill="1" applyBorder="1" applyAlignment="1">
      <alignment horizontal="center" vertical="center"/>
    </xf>
    <xf numFmtId="0" fontId="18" fillId="5" borderId="41" xfId="2" applyNumberFormat="1" applyFont="1" applyFill="1" applyBorder="1" applyAlignment="1">
      <alignment horizontal="center" vertical="center"/>
    </xf>
    <xf numFmtId="0" fontId="16" fillId="4" borderId="0" xfId="2" applyNumberFormat="1" applyFont="1" applyFill="1" applyBorder="1" applyAlignment="1">
      <alignment horizontal="left" vertical="center"/>
    </xf>
    <xf numFmtId="0" fontId="16" fillId="4" borderId="31" xfId="2" applyNumberFormat="1" applyFont="1" applyFill="1" applyBorder="1" applyAlignment="1">
      <alignment horizontal="center" vertical="center"/>
    </xf>
    <xf numFmtId="0" fontId="18" fillId="7" borderId="44" xfId="2" applyNumberFormat="1" applyFont="1" applyFill="1" applyBorder="1" applyAlignment="1">
      <alignment horizontal="center" vertical="center" wrapText="1"/>
    </xf>
    <xf numFmtId="0" fontId="18" fillId="7" borderId="49" xfId="2" applyNumberFormat="1" applyFont="1" applyFill="1" applyBorder="1" applyAlignment="1">
      <alignment horizontal="center" vertical="center" wrapText="1"/>
    </xf>
    <xf numFmtId="0" fontId="18" fillId="7" borderId="45" xfId="2" applyNumberFormat="1" applyFont="1" applyFill="1" applyBorder="1" applyAlignment="1">
      <alignment horizontal="center" vertical="center" wrapText="1"/>
    </xf>
    <xf numFmtId="0" fontId="18" fillId="7" borderId="46" xfId="2" applyNumberFormat="1" applyFont="1" applyFill="1" applyBorder="1" applyAlignment="1">
      <alignment horizontal="center" vertical="center" wrapText="1"/>
    </xf>
    <xf numFmtId="0" fontId="18" fillId="7" borderId="47" xfId="2" applyNumberFormat="1" applyFont="1" applyFill="1" applyBorder="1" applyAlignment="1">
      <alignment horizontal="center" vertical="center" wrapText="1"/>
    </xf>
    <xf numFmtId="0" fontId="18" fillId="7" borderId="31" xfId="2" applyNumberFormat="1" applyFont="1" applyFill="1" applyBorder="1" applyAlignment="1">
      <alignment horizontal="center" vertical="center" wrapText="1"/>
    </xf>
    <xf numFmtId="0" fontId="18" fillId="7" borderId="48" xfId="2" applyNumberFormat="1" applyFont="1" applyFill="1" applyBorder="1" applyAlignment="1">
      <alignment horizontal="center" vertical="center" wrapText="1"/>
    </xf>
    <xf numFmtId="0" fontId="18" fillId="7" borderId="43" xfId="2" applyNumberFormat="1" applyFont="1" applyFill="1" applyBorder="1" applyAlignment="1">
      <alignment horizontal="center" vertical="center" wrapText="1"/>
    </xf>
    <xf numFmtId="0" fontId="18" fillId="0" borderId="31" xfId="2" applyNumberFormat="1" applyFont="1" applyBorder="1" applyAlignment="1">
      <alignment horizontal="center"/>
    </xf>
    <xf numFmtId="0" fontId="23" fillId="7" borderId="31" xfId="9" applyFont="1" applyFill="1" applyBorder="1" applyAlignment="1">
      <alignment horizontal="center" vertical="center" wrapText="1"/>
    </xf>
    <xf numFmtId="183" fontId="23" fillId="7" borderId="31" xfId="2" applyFont="1" applyFill="1" applyBorder="1" applyAlignment="1">
      <alignment horizontal="center" vertical="center" wrapText="1"/>
    </xf>
    <xf numFmtId="0" fontId="23" fillId="7" borderId="44" xfId="9" applyFont="1" applyFill="1" applyBorder="1" applyAlignment="1">
      <alignment horizontal="center" vertical="center" wrapText="1"/>
    </xf>
    <xf numFmtId="0" fontId="23" fillId="7" borderId="49" xfId="9" applyFont="1" applyFill="1" applyBorder="1" applyAlignment="1">
      <alignment horizontal="center" vertical="center" wrapText="1"/>
    </xf>
    <xf numFmtId="0" fontId="23" fillId="7" borderId="31" xfId="9" applyFont="1" applyFill="1" applyBorder="1" applyAlignment="1">
      <alignment horizontal="center" vertical="center"/>
    </xf>
    <xf numFmtId="0" fontId="22" fillId="0" borderId="0" xfId="2" applyNumberFormat="1" applyFont="1" applyBorder="1" applyAlignment="1">
      <alignment horizontal="left" vertical="top"/>
    </xf>
    <xf numFmtId="0" fontId="23" fillId="7" borderId="48" xfId="9" applyFont="1" applyFill="1" applyBorder="1" applyAlignment="1">
      <alignment horizontal="center" vertical="center"/>
    </xf>
    <xf numFmtId="0" fontId="23" fillId="7" borderId="43" xfId="9" applyFont="1" applyFill="1" applyBorder="1" applyAlignment="1">
      <alignment horizontal="center" vertical="center"/>
    </xf>
    <xf numFmtId="0" fontId="23" fillId="7" borderId="48" xfId="9" applyFont="1" applyFill="1" applyBorder="1" applyAlignment="1">
      <alignment horizontal="center" vertical="center" wrapText="1"/>
    </xf>
    <xf numFmtId="0" fontId="23" fillId="7" borderId="43" xfId="9" applyFont="1" applyFill="1" applyBorder="1" applyAlignment="1">
      <alignment horizontal="center" vertical="center" wrapText="1"/>
    </xf>
    <xf numFmtId="0" fontId="18" fillId="7" borderId="0" xfId="2" applyNumberFormat="1" applyFont="1" applyFill="1" applyBorder="1" applyAlignment="1">
      <alignment horizontal="center" vertical="center" wrapText="1"/>
    </xf>
    <xf numFmtId="0" fontId="18" fillId="7" borderId="37" xfId="2" applyNumberFormat="1" applyFont="1" applyFill="1" applyBorder="1" applyAlignment="1">
      <alignment horizontal="center" vertical="center" wrapText="1"/>
    </xf>
    <xf numFmtId="0" fontId="18" fillId="7" borderId="31" xfId="2" applyNumberFormat="1" applyFont="1" applyFill="1" applyBorder="1" applyAlignment="1">
      <alignment horizontal="center"/>
    </xf>
    <xf numFmtId="183" fontId="21" fillId="0" borderId="0" xfId="2" applyFont="1" applyAlignment="1">
      <alignment horizontal="left" wrapText="1"/>
    </xf>
    <xf numFmtId="0" fontId="18" fillId="7" borderId="50" xfId="2" applyNumberFormat="1" applyFont="1" applyFill="1" applyBorder="1" applyAlignment="1">
      <alignment horizontal="center" vertical="center" wrapText="1"/>
    </xf>
    <xf numFmtId="0" fontId="32" fillId="7" borderId="44" xfId="2" applyNumberFormat="1" applyFont="1" applyFill="1" applyBorder="1" applyAlignment="1">
      <alignment horizontal="center" vertical="center" wrapText="1"/>
    </xf>
    <xf numFmtId="0" fontId="32" fillId="7" borderId="51" xfId="2" applyNumberFormat="1" applyFont="1" applyFill="1" applyBorder="1" applyAlignment="1">
      <alignment horizontal="center" vertical="center" wrapText="1"/>
    </xf>
    <xf numFmtId="0" fontId="32" fillId="7" borderId="49" xfId="2" applyNumberFormat="1" applyFont="1" applyFill="1" applyBorder="1" applyAlignment="1">
      <alignment horizontal="center" vertical="center" wrapText="1"/>
    </xf>
    <xf numFmtId="0" fontId="18" fillId="7" borderId="48" xfId="2" applyNumberFormat="1" applyFont="1" applyFill="1" applyBorder="1" applyAlignment="1">
      <alignment horizontal="center"/>
    </xf>
    <xf numFmtId="0" fontId="18" fillId="7" borderId="50" xfId="2" applyNumberFormat="1" applyFont="1" applyFill="1" applyBorder="1" applyAlignment="1">
      <alignment horizontal="center"/>
    </xf>
    <xf numFmtId="0" fontId="18" fillId="7" borderId="43" xfId="2" applyNumberFormat="1" applyFont="1" applyFill="1" applyBorder="1" applyAlignment="1">
      <alignment horizontal="center"/>
    </xf>
    <xf numFmtId="0" fontId="32" fillId="7" borderId="48" xfId="2" applyNumberFormat="1" applyFont="1" applyFill="1" applyBorder="1" applyAlignment="1">
      <alignment horizontal="center" vertical="center"/>
    </xf>
    <xf numFmtId="0" fontId="32" fillId="7" borderId="43" xfId="2" applyNumberFormat="1" applyFont="1" applyFill="1" applyBorder="1" applyAlignment="1">
      <alignment horizontal="center" vertical="center"/>
    </xf>
    <xf numFmtId="0" fontId="32" fillId="7" borderId="50" xfId="2" applyNumberFormat="1" applyFont="1" applyFill="1" applyBorder="1" applyAlignment="1">
      <alignment horizontal="center" vertical="center"/>
    </xf>
    <xf numFmtId="183" fontId="23" fillId="7" borderId="31" xfId="2" applyFont="1" applyFill="1" applyBorder="1" applyAlignment="1">
      <alignment horizontal="center" vertical="top" wrapText="1"/>
    </xf>
    <xf numFmtId="17" fontId="23" fillId="7" borderId="31" xfId="8" applyNumberFormat="1" applyFont="1" applyFill="1" applyBorder="1" applyAlignment="1">
      <alignment horizontal="center" vertical="top" wrapText="1"/>
    </xf>
    <xf numFmtId="0" fontId="23" fillId="7" borderId="31" xfId="8" applyNumberFormat="1" applyFont="1" applyFill="1" applyBorder="1" applyAlignment="1">
      <alignment horizontal="center" vertical="top" wrapText="1"/>
    </xf>
    <xf numFmtId="183" fontId="17" fillId="0" borderId="0" xfId="2" applyFont="1" applyAlignment="1">
      <alignment horizontal="left"/>
    </xf>
    <xf numFmtId="183" fontId="36" fillId="0" borderId="31" xfId="2" applyFont="1" applyFill="1" applyBorder="1" applyAlignment="1">
      <alignment horizontal="center" vertical="top" wrapText="1"/>
    </xf>
    <xf numFmtId="183" fontId="23" fillId="0" borderId="48" xfId="2" applyFont="1" applyFill="1" applyBorder="1" applyAlignment="1">
      <alignment horizontal="left" vertical="top" wrapText="1"/>
    </xf>
    <xf numFmtId="183" fontId="23" fillId="0" borderId="50" xfId="2" applyFont="1" applyFill="1" applyBorder="1" applyAlignment="1">
      <alignment horizontal="left" vertical="top" wrapText="1"/>
    </xf>
    <xf numFmtId="183" fontId="23" fillId="0" borderId="43" xfId="2" applyFont="1" applyFill="1" applyBorder="1" applyAlignment="1">
      <alignment horizontal="left" vertical="top" wrapText="1"/>
    </xf>
    <xf numFmtId="189" fontId="23" fillId="0" borderId="48" xfId="2" applyNumberFormat="1" applyFont="1" applyFill="1" applyBorder="1" applyAlignment="1">
      <alignment horizontal="left" vertical="top" wrapText="1"/>
    </xf>
    <xf numFmtId="189" fontId="23" fillId="0" borderId="50" xfId="2" applyNumberFormat="1" applyFont="1" applyFill="1" applyBorder="1" applyAlignment="1">
      <alignment horizontal="left" vertical="top" wrapText="1"/>
    </xf>
    <xf numFmtId="189" fontId="23" fillId="0" borderId="43" xfId="2" applyNumberFormat="1" applyFont="1" applyFill="1" applyBorder="1" applyAlignment="1">
      <alignment horizontal="left" vertical="top" wrapText="1"/>
    </xf>
    <xf numFmtId="189" fontId="23" fillId="0" borderId="31" xfId="2" applyNumberFormat="1" applyFont="1" applyFill="1" applyBorder="1" applyAlignment="1">
      <alignment horizontal="left" vertical="top" wrapText="1"/>
    </xf>
    <xf numFmtId="183" fontId="23" fillId="0" borderId="31" xfId="2" applyFont="1" applyFill="1" applyBorder="1" applyAlignment="1">
      <alignment horizontal="left" vertical="top" wrapText="1"/>
    </xf>
    <xf numFmtId="183" fontId="23" fillId="0" borderId="48" xfId="2" applyFont="1" applyFill="1" applyBorder="1" applyAlignment="1">
      <alignment horizontal="center"/>
    </xf>
    <xf numFmtId="183" fontId="23" fillId="0" borderId="50" xfId="2" applyFont="1" applyFill="1" applyBorder="1" applyAlignment="1">
      <alignment horizontal="center"/>
    </xf>
    <xf numFmtId="183" fontId="23" fillId="0" borderId="43" xfId="2" applyFont="1" applyFill="1" applyBorder="1" applyAlignment="1">
      <alignment horizontal="center"/>
    </xf>
    <xf numFmtId="189" fontId="23" fillId="0" borderId="31" xfId="2" applyNumberFormat="1" applyFont="1" applyFill="1" applyBorder="1" applyAlignment="1">
      <alignment horizontal="center" vertical="top" wrapText="1"/>
    </xf>
    <xf numFmtId="183" fontId="34" fillId="0" borderId="0" xfId="2" applyFont="1" applyFill="1" applyBorder="1" applyAlignment="1">
      <alignment horizontal="left"/>
    </xf>
    <xf numFmtId="183" fontId="32" fillId="7" borderId="31" xfId="2" applyFont="1" applyFill="1" applyBorder="1" applyAlignment="1">
      <alignment horizontal="center" vertical="center"/>
    </xf>
    <xf numFmtId="183" fontId="23" fillId="7" borderId="31" xfId="2" applyFont="1" applyFill="1" applyBorder="1"/>
    <xf numFmtId="183" fontId="23" fillId="7" borderId="44" xfId="2" applyFont="1" applyFill="1" applyBorder="1" applyAlignment="1">
      <alignment horizontal="center" vertical="center" wrapText="1"/>
    </xf>
    <xf numFmtId="0" fontId="17" fillId="0" borderId="0" xfId="2" applyNumberFormat="1" applyFont="1" applyFill="1" applyAlignment="1">
      <alignment horizontal="left" wrapText="1"/>
    </xf>
    <xf numFmtId="183" fontId="32" fillId="0" borderId="52" xfId="2" applyFont="1" applyBorder="1" applyAlignment="1">
      <alignment horizontal="center" vertical="top"/>
    </xf>
    <xf numFmtId="183" fontId="32" fillId="0" borderId="50" xfId="2" applyFont="1" applyBorder="1" applyAlignment="1">
      <alignment horizontal="center" vertical="top"/>
    </xf>
    <xf numFmtId="183" fontId="32" fillId="0" borderId="43" xfId="2" applyFont="1" applyBorder="1" applyAlignment="1">
      <alignment horizontal="center" vertical="top"/>
    </xf>
    <xf numFmtId="194" fontId="32" fillId="4" borderId="48" xfId="2" applyNumberFormat="1" applyFont="1" applyFill="1" applyBorder="1" applyAlignment="1">
      <alignment horizontal="center" vertical="top"/>
    </xf>
    <xf numFmtId="194" fontId="32" fillId="4" borderId="50" xfId="2" applyNumberFormat="1" applyFont="1" applyFill="1" applyBorder="1" applyAlignment="1">
      <alignment horizontal="center" vertical="top"/>
    </xf>
    <xf numFmtId="183" fontId="32" fillId="4" borderId="31" xfId="2" applyFont="1" applyFill="1" applyBorder="1" applyAlignment="1">
      <alignment horizontal="center" vertical="top"/>
    </xf>
    <xf numFmtId="49" fontId="40" fillId="7" borderId="10" xfId="0" applyNumberFormat="1" applyFont="1" applyFill="1" applyBorder="1" applyAlignment="1">
      <alignment horizontal="left"/>
    </xf>
    <xf numFmtId="49" fontId="40" fillId="7" borderId="13" xfId="0" applyNumberFormat="1" applyFont="1" applyFill="1" applyBorder="1" applyAlignment="1">
      <alignment horizontal="left"/>
    </xf>
    <xf numFmtId="49" fontId="40" fillId="7" borderId="11" xfId="0" applyNumberFormat="1" applyFont="1" applyFill="1" applyBorder="1" applyAlignment="1">
      <alignment horizontal="left"/>
    </xf>
    <xf numFmtId="49" fontId="41" fillId="7" borderId="25" xfId="0" applyNumberFormat="1" applyFont="1" applyFill="1" applyBorder="1" applyAlignment="1">
      <alignment horizontal="left"/>
    </xf>
    <xf numFmtId="49" fontId="41" fillId="7" borderId="26" xfId="0" applyNumberFormat="1" applyFont="1" applyFill="1" applyBorder="1" applyAlignment="1">
      <alignment horizontal="left"/>
    </xf>
    <xf numFmtId="49" fontId="41" fillId="7" borderId="10" xfId="0" applyNumberFormat="1" applyFont="1" applyFill="1" applyBorder="1" applyAlignment="1">
      <alignment horizontal="left"/>
    </xf>
    <xf numFmtId="49" fontId="41" fillId="7" borderId="11" xfId="0" applyNumberFormat="1" applyFont="1" applyFill="1" applyBorder="1" applyAlignment="1">
      <alignment horizontal="left"/>
    </xf>
  </cellXfs>
  <cellStyles count="13">
    <cellStyle name="Comma 2" xfId="8"/>
    <cellStyle name="Indian Comma" xfId="7"/>
    <cellStyle name="Normal" xfId="0" builtinId="0"/>
    <cellStyle name="Normal 2" xfId="1"/>
    <cellStyle name="Normal 3" xfId="2"/>
    <cellStyle name="Normal 3 144" xfId="9"/>
    <cellStyle name="Normal 3 2" xfId="11"/>
    <cellStyle name="Normal 5" xfId="4"/>
    <cellStyle name="Normal 6" xfId="12"/>
    <cellStyle name="Normal 60" xfId="10"/>
    <cellStyle name="Normal 8" xfId="3"/>
    <cellStyle name="Normal_tables-oct" xf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ts/Bulletin%20tables%20on%20commodities%20-%20December%202018%20iss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5"/>
      <sheetName val="66"/>
      <sheetName val="67"/>
      <sheetName val="68"/>
      <sheetName val="69"/>
      <sheetName val="70"/>
      <sheetName val="71"/>
      <sheetName val="72"/>
      <sheetName val="73"/>
      <sheetName val="74"/>
      <sheetName val="75"/>
    </sheetNames>
    <sheetDataSet>
      <sheetData sheetId="0"/>
      <sheetData sheetId="1">
        <row r="8">
          <cell r="A8" t="str">
            <v>$ indicates as on Nov. 30, 2018</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9"/>
  <sheetViews>
    <sheetView workbookViewId="0">
      <selection activeCell="A16" sqref="A16"/>
    </sheetView>
  </sheetViews>
  <sheetFormatPr defaultRowHeight="12.75" x14ac:dyDescent="0.2"/>
  <cols>
    <col min="1" max="1" width="102.140625" bestFit="1" customWidth="1"/>
    <col min="2" max="2" width="21.140625" bestFit="1" customWidth="1"/>
    <col min="3" max="3" width="4.7109375" bestFit="1" customWidth="1"/>
  </cols>
  <sheetData>
    <row r="1" spans="1:2" ht="15.75" customHeight="1" x14ac:dyDescent="0.2">
      <c r="A1" s="1" t="s">
        <v>0</v>
      </c>
    </row>
    <row r="2" spans="1:2" s="4" customFormat="1" ht="18.75" customHeight="1" x14ac:dyDescent="0.2">
      <c r="A2" s="2" t="s">
        <v>1</v>
      </c>
      <c r="B2" s="2" t="s">
        <v>2</v>
      </c>
    </row>
    <row r="3" spans="1:2" s="4" customFormat="1" ht="18" customHeight="1" x14ac:dyDescent="0.2">
      <c r="A3" s="3" t="s">
        <v>3</v>
      </c>
      <c r="B3" s="3" t="s">
        <v>4</v>
      </c>
    </row>
    <row r="4" spans="1:2" s="4" customFormat="1" ht="18" customHeight="1" x14ac:dyDescent="0.2">
      <c r="A4" s="3" t="s">
        <v>5</v>
      </c>
      <c r="B4" s="3" t="s">
        <v>4</v>
      </c>
    </row>
    <row r="5" spans="1:2" s="4" customFormat="1" ht="18" customHeight="1" x14ac:dyDescent="0.2">
      <c r="A5" s="3" t="s">
        <v>6</v>
      </c>
      <c r="B5" s="3" t="s">
        <v>4</v>
      </c>
    </row>
    <row r="6" spans="1:2" s="4" customFormat="1" ht="18" customHeight="1" x14ac:dyDescent="0.2">
      <c r="A6" s="3" t="s">
        <v>7</v>
      </c>
      <c r="B6" s="3" t="s">
        <v>4</v>
      </c>
    </row>
    <row r="7" spans="1:2" s="4" customFormat="1" ht="18" customHeight="1" x14ac:dyDescent="0.2">
      <c r="A7" s="3" t="s">
        <v>8</v>
      </c>
      <c r="B7" s="3" t="s">
        <v>4</v>
      </c>
    </row>
    <row r="8" spans="1:2" s="4" customFormat="1" ht="18" customHeight="1" x14ac:dyDescent="0.2">
      <c r="A8" s="3" t="s">
        <v>9</v>
      </c>
      <c r="B8" s="3" t="s">
        <v>4</v>
      </c>
    </row>
    <row r="9" spans="1:2" s="4" customFormat="1" ht="18" customHeight="1" x14ac:dyDescent="0.2">
      <c r="A9" s="3" t="s">
        <v>10</v>
      </c>
      <c r="B9" s="3" t="s">
        <v>4</v>
      </c>
    </row>
    <row r="10" spans="1:2" s="4" customFormat="1" ht="18" customHeight="1" x14ac:dyDescent="0.2">
      <c r="A10" s="3" t="s">
        <v>11</v>
      </c>
      <c r="B10" s="3" t="s">
        <v>4</v>
      </c>
    </row>
    <row r="11" spans="1:2" s="4" customFormat="1" ht="18" customHeight="1" x14ac:dyDescent="0.2">
      <c r="A11" s="3" t="s">
        <v>12</v>
      </c>
      <c r="B11" s="3" t="s">
        <v>4</v>
      </c>
    </row>
    <row r="12" spans="1:2" s="4" customFormat="1" ht="18" customHeight="1" x14ac:dyDescent="0.2">
      <c r="A12" s="3" t="s">
        <v>13</v>
      </c>
      <c r="B12" s="3" t="s">
        <v>4</v>
      </c>
    </row>
    <row r="13" spans="1:2" s="4" customFormat="1" ht="18" customHeight="1" x14ac:dyDescent="0.2">
      <c r="A13" s="3" t="s">
        <v>14</v>
      </c>
      <c r="B13" s="3" t="s">
        <v>4</v>
      </c>
    </row>
    <row r="14" spans="1:2" s="4" customFormat="1" ht="18" customHeight="1" x14ac:dyDescent="0.2">
      <c r="A14" s="3" t="s">
        <v>15</v>
      </c>
      <c r="B14" s="3" t="s">
        <v>4</v>
      </c>
    </row>
    <row r="15" spans="1:2" s="4" customFormat="1" ht="18" customHeight="1" x14ac:dyDescent="0.2">
      <c r="A15" s="3" t="s">
        <v>16</v>
      </c>
      <c r="B15" s="3" t="s">
        <v>4</v>
      </c>
    </row>
    <row r="16" spans="1:2" s="4" customFormat="1" ht="18" customHeight="1" x14ac:dyDescent="0.2">
      <c r="A16" s="3" t="s">
        <v>17</v>
      </c>
      <c r="B16" s="3" t="s">
        <v>4</v>
      </c>
    </row>
    <row r="17" spans="1:2" s="4" customFormat="1" ht="18" customHeight="1" x14ac:dyDescent="0.2">
      <c r="A17" s="3" t="s">
        <v>18</v>
      </c>
      <c r="B17" s="3" t="s">
        <v>4</v>
      </c>
    </row>
    <row r="18" spans="1:2" s="4" customFormat="1" ht="18" customHeight="1" x14ac:dyDescent="0.2">
      <c r="A18" s="3" t="s">
        <v>1105</v>
      </c>
      <c r="B18" s="3" t="s">
        <v>4</v>
      </c>
    </row>
    <row r="19" spans="1:2" s="4" customFormat="1" ht="18" customHeight="1" x14ac:dyDescent="0.2">
      <c r="A19" s="3" t="s">
        <v>19</v>
      </c>
      <c r="B19" s="3" t="s">
        <v>4</v>
      </c>
    </row>
    <row r="20" spans="1:2" s="4" customFormat="1" ht="18" customHeight="1" x14ac:dyDescent="0.2">
      <c r="A20" s="3" t="s">
        <v>20</v>
      </c>
      <c r="B20" s="3" t="s">
        <v>4</v>
      </c>
    </row>
    <row r="21" spans="1:2" s="4" customFormat="1" ht="18" customHeight="1" x14ac:dyDescent="0.2">
      <c r="A21" s="3" t="s">
        <v>21</v>
      </c>
      <c r="B21" s="3" t="s">
        <v>4</v>
      </c>
    </row>
    <row r="22" spans="1:2" s="4" customFormat="1" ht="18" customHeight="1" x14ac:dyDescent="0.2">
      <c r="A22" s="3" t="s">
        <v>22</v>
      </c>
      <c r="B22" s="3" t="s">
        <v>4</v>
      </c>
    </row>
    <row r="23" spans="1:2" s="4" customFormat="1" ht="18" customHeight="1" x14ac:dyDescent="0.2">
      <c r="A23" s="3" t="s">
        <v>23</v>
      </c>
      <c r="B23" s="3" t="s">
        <v>4</v>
      </c>
    </row>
    <row r="24" spans="1:2" s="4" customFormat="1" ht="18" customHeight="1" x14ac:dyDescent="0.2">
      <c r="A24" s="3" t="s">
        <v>24</v>
      </c>
      <c r="B24" s="3" t="s">
        <v>4</v>
      </c>
    </row>
    <row r="25" spans="1:2" s="4" customFormat="1" ht="18" customHeight="1" x14ac:dyDescent="0.2">
      <c r="A25" s="3" t="s">
        <v>25</v>
      </c>
      <c r="B25" s="3" t="s">
        <v>4</v>
      </c>
    </row>
    <row r="26" spans="1:2" s="4" customFormat="1" ht="18" customHeight="1" x14ac:dyDescent="0.2">
      <c r="A26" s="3" t="s">
        <v>26</v>
      </c>
      <c r="B26" s="3" t="s">
        <v>4</v>
      </c>
    </row>
    <row r="27" spans="1:2" s="4" customFormat="1" ht="18" customHeight="1" x14ac:dyDescent="0.2">
      <c r="A27" s="3" t="s">
        <v>27</v>
      </c>
      <c r="B27" s="3" t="s">
        <v>4</v>
      </c>
    </row>
    <row r="28" spans="1:2" s="4" customFormat="1" ht="18" customHeight="1" x14ac:dyDescent="0.2">
      <c r="A28" s="3" t="s">
        <v>28</v>
      </c>
      <c r="B28" s="3" t="s">
        <v>4</v>
      </c>
    </row>
    <row r="29" spans="1:2" s="4" customFormat="1" ht="18" customHeight="1" x14ac:dyDescent="0.2">
      <c r="A29" s="3" t="s">
        <v>29</v>
      </c>
      <c r="B29" s="3" t="s">
        <v>4</v>
      </c>
    </row>
    <row r="30" spans="1:2" s="4" customFormat="1" ht="18" customHeight="1" x14ac:dyDescent="0.2">
      <c r="A30" s="3" t="s">
        <v>30</v>
      </c>
      <c r="B30" s="3" t="s">
        <v>4</v>
      </c>
    </row>
    <row r="31" spans="1:2" s="4" customFormat="1" ht="18" customHeight="1" x14ac:dyDescent="0.2">
      <c r="A31" s="3" t="s">
        <v>31</v>
      </c>
      <c r="B31" s="3" t="s">
        <v>4</v>
      </c>
    </row>
    <row r="32" spans="1:2" s="4" customFormat="1" ht="18" customHeight="1" x14ac:dyDescent="0.2">
      <c r="A32" s="3" t="s">
        <v>1106</v>
      </c>
      <c r="B32" s="3" t="s">
        <v>4</v>
      </c>
    </row>
    <row r="33" spans="1:2" s="4" customFormat="1" ht="18" customHeight="1" x14ac:dyDescent="0.2">
      <c r="A33" s="3" t="s">
        <v>33</v>
      </c>
      <c r="B33" s="3" t="s">
        <v>4</v>
      </c>
    </row>
    <row r="34" spans="1:2" s="4" customFormat="1" ht="18" customHeight="1" x14ac:dyDescent="0.2">
      <c r="A34" s="3" t="s">
        <v>34</v>
      </c>
      <c r="B34" s="3" t="s">
        <v>4</v>
      </c>
    </row>
    <row r="35" spans="1:2" s="4" customFormat="1" ht="18" customHeight="1" x14ac:dyDescent="0.2">
      <c r="A35" s="3" t="s">
        <v>35</v>
      </c>
      <c r="B35" s="3" t="s">
        <v>4</v>
      </c>
    </row>
    <row r="36" spans="1:2" s="4" customFormat="1" ht="18" customHeight="1" x14ac:dyDescent="0.2">
      <c r="A36" s="3" t="s">
        <v>36</v>
      </c>
      <c r="B36" s="3" t="s">
        <v>4</v>
      </c>
    </row>
    <row r="37" spans="1:2" s="4" customFormat="1" ht="18" customHeight="1" x14ac:dyDescent="0.2">
      <c r="A37" s="3" t="s">
        <v>37</v>
      </c>
      <c r="B37" s="3" t="s">
        <v>4</v>
      </c>
    </row>
    <row r="38" spans="1:2" s="4" customFormat="1" ht="18" customHeight="1" x14ac:dyDescent="0.2">
      <c r="A38" s="3" t="s">
        <v>38</v>
      </c>
      <c r="B38" s="3" t="s">
        <v>4</v>
      </c>
    </row>
    <row r="39" spans="1:2" s="4" customFormat="1" ht="18" customHeight="1" x14ac:dyDescent="0.2">
      <c r="A39" s="3" t="s">
        <v>39</v>
      </c>
      <c r="B39" s="3" t="s">
        <v>4</v>
      </c>
    </row>
    <row r="40" spans="1:2" s="4" customFormat="1" ht="18" customHeight="1" x14ac:dyDescent="0.2">
      <c r="A40" s="3" t="s">
        <v>40</v>
      </c>
      <c r="B40" s="3" t="s">
        <v>4</v>
      </c>
    </row>
    <row r="41" spans="1:2" s="4" customFormat="1" ht="18" customHeight="1" x14ac:dyDescent="0.2">
      <c r="A41" s="3" t="s">
        <v>41</v>
      </c>
      <c r="B41" s="3" t="s">
        <v>4</v>
      </c>
    </row>
    <row r="42" spans="1:2" s="4" customFormat="1" ht="18" customHeight="1" x14ac:dyDescent="0.2">
      <c r="A42" s="3" t="s">
        <v>42</v>
      </c>
      <c r="B42" s="3" t="s">
        <v>4</v>
      </c>
    </row>
    <row r="43" spans="1:2" s="4" customFormat="1" ht="18" customHeight="1" x14ac:dyDescent="0.2">
      <c r="A43" s="3" t="s">
        <v>43</v>
      </c>
      <c r="B43" s="3" t="s">
        <v>4</v>
      </c>
    </row>
    <row r="44" spans="1:2" s="4" customFormat="1" ht="18" customHeight="1" x14ac:dyDescent="0.2">
      <c r="A44" s="3" t="s">
        <v>44</v>
      </c>
      <c r="B44" s="3" t="s">
        <v>4</v>
      </c>
    </row>
    <row r="45" spans="1:2" s="4" customFormat="1" ht="18" customHeight="1" x14ac:dyDescent="0.2">
      <c r="A45" s="3" t="s">
        <v>45</v>
      </c>
      <c r="B45" s="3" t="s">
        <v>4</v>
      </c>
    </row>
    <row r="46" spans="1:2" s="4" customFormat="1" ht="18" customHeight="1" x14ac:dyDescent="0.2">
      <c r="A46" s="3" t="s">
        <v>46</v>
      </c>
      <c r="B46" s="3" t="s">
        <v>4</v>
      </c>
    </row>
    <row r="47" spans="1:2" s="4" customFormat="1" ht="18" customHeight="1" x14ac:dyDescent="0.2">
      <c r="A47" s="3" t="s">
        <v>47</v>
      </c>
      <c r="B47" s="3" t="s">
        <v>4</v>
      </c>
    </row>
    <row r="48" spans="1:2" s="4" customFormat="1" ht="18" customHeight="1" x14ac:dyDescent="0.2">
      <c r="A48" s="3" t="s">
        <v>48</v>
      </c>
      <c r="B48" s="3" t="s">
        <v>4</v>
      </c>
    </row>
    <row r="49" spans="1:2" s="4" customFormat="1" ht="18" customHeight="1" x14ac:dyDescent="0.2">
      <c r="A49" s="3" t="s">
        <v>49</v>
      </c>
      <c r="B49" s="3" t="s">
        <v>4</v>
      </c>
    </row>
    <row r="50" spans="1:2" s="4" customFormat="1" ht="18" customHeight="1" x14ac:dyDescent="0.2">
      <c r="A50" s="3" t="s">
        <v>50</v>
      </c>
      <c r="B50" s="3" t="s">
        <v>4</v>
      </c>
    </row>
    <row r="51" spans="1:2" s="4" customFormat="1" ht="18" customHeight="1" x14ac:dyDescent="0.2">
      <c r="A51" s="3" t="s">
        <v>51</v>
      </c>
      <c r="B51" s="3" t="s">
        <v>4</v>
      </c>
    </row>
    <row r="52" spans="1:2" s="4" customFormat="1" ht="18" customHeight="1" x14ac:dyDescent="0.2">
      <c r="A52" s="3" t="s">
        <v>52</v>
      </c>
      <c r="B52" s="3" t="s">
        <v>4</v>
      </c>
    </row>
    <row r="53" spans="1:2" s="4" customFormat="1" ht="18" customHeight="1" x14ac:dyDescent="0.2">
      <c r="A53" s="3" t="s">
        <v>53</v>
      </c>
      <c r="B53" s="3" t="s">
        <v>4</v>
      </c>
    </row>
    <row r="54" spans="1:2" s="4" customFormat="1" ht="18" customHeight="1" x14ac:dyDescent="0.2">
      <c r="A54" s="3" t="s">
        <v>54</v>
      </c>
      <c r="B54" s="3" t="s">
        <v>4</v>
      </c>
    </row>
    <row r="55" spans="1:2" s="4" customFormat="1" ht="18" customHeight="1" x14ac:dyDescent="0.2">
      <c r="A55" s="3" t="s">
        <v>55</v>
      </c>
      <c r="B55" s="3" t="s">
        <v>4</v>
      </c>
    </row>
    <row r="56" spans="1:2" s="4" customFormat="1" ht="18" customHeight="1" x14ac:dyDescent="0.2">
      <c r="A56" s="3" t="s">
        <v>56</v>
      </c>
      <c r="B56" s="3" t="s">
        <v>4</v>
      </c>
    </row>
    <row r="57" spans="1:2" s="4" customFormat="1" ht="18" customHeight="1" x14ac:dyDescent="0.2">
      <c r="A57" s="3" t="s">
        <v>57</v>
      </c>
      <c r="B57" s="3" t="s">
        <v>4</v>
      </c>
    </row>
    <row r="58" spans="1:2" s="4" customFormat="1" ht="18" customHeight="1" x14ac:dyDescent="0.2">
      <c r="A58" s="3" t="s">
        <v>58</v>
      </c>
      <c r="B58" s="3" t="s">
        <v>4</v>
      </c>
    </row>
    <row r="59" spans="1:2" s="4" customFormat="1" ht="18" customHeight="1" x14ac:dyDescent="0.2">
      <c r="A59" s="3" t="s">
        <v>59</v>
      </c>
      <c r="B59" s="3" t="s">
        <v>4</v>
      </c>
    </row>
    <row r="60" spans="1:2" s="4" customFormat="1" ht="18" customHeight="1" x14ac:dyDescent="0.2">
      <c r="A60" s="3" t="s">
        <v>60</v>
      </c>
      <c r="B60" s="3" t="s">
        <v>4</v>
      </c>
    </row>
    <row r="61" spans="1:2" s="4" customFormat="1" ht="18" customHeight="1" x14ac:dyDescent="0.2">
      <c r="A61" s="3" t="s">
        <v>61</v>
      </c>
      <c r="B61" s="3" t="s">
        <v>4</v>
      </c>
    </row>
    <row r="62" spans="1:2" s="4" customFormat="1" ht="18" customHeight="1" x14ac:dyDescent="0.2">
      <c r="A62" s="3" t="s">
        <v>62</v>
      </c>
      <c r="B62" s="3" t="s">
        <v>4</v>
      </c>
    </row>
    <row r="63" spans="1:2" s="4" customFormat="1" ht="18" customHeight="1" x14ac:dyDescent="0.2">
      <c r="A63" s="3" t="s">
        <v>63</v>
      </c>
      <c r="B63" s="3" t="s">
        <v>4</v>
      </c>
    </row>
    <row r="64" spans="1:2" s="4" customFormat="1" ht="18" customHeight="1" x14ac:dyDescent="0.2">
      <c r="A64" s="3" t="s">
        <v>64</v>
      </c>
      <c r="B64" s="3" t="s">
        <v>4</v>
      </c>
    </row>
    <row r="65" spans="1:2" s="4" customFormat="1" ht="18" customHeight="1" x14ac:dyDescent="0.2">
      <c r="A65" s="3" t="s">
        <v>65</v>
      </c>
      <c r="B65" s="3" t="s">
        <v>4</v>
      </c>
    </row>
    <row r="66" spans="1:2" s="4" customFormat="1" ht="18" customHeight="1" x14ac:dyDescent="0.2">
      <c r="A66" s="3" t="s">
        <v>66</v>
      </c>
      <c r="B66" s="3" t="s">
        <v>4</v>
      </c>
    </row>
    <row r="67" spans="1:2" s="4" customFormat="1" ht="18" customHeight="1" x14ac:dyDescent="0.2">
      <c r="A67" s="3" t="s">
        <v>932</v>
      </c>
      <c r="B67" s="3" t="s">
        <v>4</v>
      </c>
    </row>
    <row r="68" spans="1:2" s="4" customFormat="1" ht="18" customHeight="1" x14ac:dyDescent="0.2">
      <c r="A68" s="3" t="s">
        <v>951</v>
      </c>
      <c r="B68" s="3" t="s">
        <v>4</v>
      </c>
    </row>
    <row r="69" spans="1:2" s="4" customFormat="1" ht="18" customHeight="1" x14ac:dyDescent="0.2">
      <c r="A69" s="3" t="s">
        <v>955</v>
      </c>
      <c r="B69" s="3" t="s">
        <v>4</v>
      </c>
    </row>
    <row r="70" spans="1:2" s="4" customFormat="1" ht="18" customHeight="1" x14ac:dyDescent="0.2">
      <c r="A70" s="3" t="s">
        <v>985</v>
      </c>
      <c r="B70" s="3" t="s">
        <v>4</v>
      </c>
    </row>
    <row r="71" spans="1:2" s="4" customFormat="1" ht="18" customHeight="1" x14ac:dyDescent="0.2">
      <c r="A71" s="3" t="s">
        <v>993</v>
      </c>
      <c r="B71" s="3" t="s">
        <v>4</v>
      </c>
    </row>
    <row r="72" spans="1:2" s="4" customFormat="1" ht="18" customHeight="1" x14ac:dyDescent="0.2">
      <c r="A72" s="3" t="s">
        <v>1004</v>
      </c>
      <c r="B72" s="3" t="s">
        <v>4</v>
      </c>
    </row>
    <row r="73" spans="1:2" s="4" customFormat="1" ht="18" customHeight="1" x14ac:dyDescent="0.2">
      <c r="A73" s="3" t="s">
        <v>1008</v>
      </c>
      <c r="B73" s="3" t="s">
        <v>4</v>
      </c>
    </row>
    <row r="74" spans="1:2" s="4" customFormat="1" ht="18" customHeight="1" x14ac:dyDescent="0.2">
      <c r="A74" s="3" t="s">
        <v>1009</v>
      </c>
      <c r="B74" s="3" t="s">
        <v>4</v>
      </c>
    </row>
    <row r="75" spans="1:2" s="4" customFormat="1" ht="18" customHeight="1" x14ac:dyDescent="0.2">
      <c r="A75" s="3" t="s">
        <v>1017</v>
      </c>
      <c r="B75" s="3" t="s">
        <v>4</v>
      </c>
    </row>
    <row r="76" spans="1:2" s="4" customFormat="1" ht="18" customHeight="1" x14ac:dyDescent="0.2">
      <c r="A76" s="3" t="s">
        <v>1058</v>
      </c>
      <c r="B76" s="3" t="s">
        <v>4</v>
      </c>
    </row>
    <row r="77" spans="1:2" s="4" customFormat="1" ht="18" customHeight="1" x14ac:dyDescent="0.2">
      <c r="A77" s="3" t="s">
        <v>1081</v>
      </c>
      <c r="B77" s="3" t="s">
        <v>4</v>
      </c>
    </row>
    <row r="78" spans="1:2" s="4" customFormat="1" ht="18" customHeight="1" x14ac:dyDescent="0.2">
      <c r="A78" s="3" t="s">
        <v>1104</v>
      </c>
      <c r="B78" s="3" t="s">
        <v>4</v>
      </c>
    </row>
    <row r="79" spans="1:2" s="4" customFormat="1" ht="28.35" customHeight="1" x14ac:dyDescent="0.2"/>
  </sheetData>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33" sqref="A33:J33"/>
    </sheetView>
  </sheetViews>
  <sheetFormatPr defaultRowHeight="12.75" x14ac:dyDescent="0.2"/>
  <cols>
    <col min="1" max="1" width="14.7109375" style="85" customWidth="1"/>
    <col min="2" max="2" width="12.140625" style="85" customWidth="1"/>
    <col min="3" max="3" width="9.28515625" style="85" customWidth="1"/>
    <col min="4" max="4" width="12.140625" style="85" customWidth="1"/>
    <col min="5" max="5" width="8.42578125" style="85" customWidth="1"/>
    <col min="6" max="6" width="12.140625" style="85" customWidth="1"/>
    <col min="7" max="7" width="8.42578125" style="85" customWidth="1"/>
    <col min="8" max="8" width="12.140625" style="85" customWidth="1"/>
    <col min="9" max="9" width="8.42578125" style="85" customWidth="1"/>
    <col min="10" max="10" width="12.140625" style="85" customWidth="1"/>
    <col min="11" max="11" width="8.42578125" style="85" customWidth="1"/>
    <col min="12" max="12" width="12.140625" style="85" customWidth="1"/>
    <col min="13" max="13" width="8.42578125" style="85" customWidth="1"/>
    <col min="14" max="14" width="51" style="85" customWidth="1"/>
    <col min="15" max="15" width="4.7109375" style="85" customWidth="1"/>
    <col min="16" max="16384" width="9.140625" style="85"/>
  </cols>
  <sheetData>
    <row r="1" spans="1:14" s="86" customFormat="1" ht="15" customHeight="1" x14ac:dyDescent="0.2">
      <c r="A1" s="374" t="s">
        <v>12</v>
      </c>
      <c r="B1" s="374"/>
      <c r="C1" s="374"/>
      <c r="D1" s="374"/>
      <c r="E1" s="374"/>
      <c r="F1" s="374"/>
      <c r="G1" s="374"/>
      <c r="H1" s="374"/>
      <c r="I1" s="374"/>
      <c r="J1" s="374"/>
      <c r="K1" s="374"/>
      <c r="L1" s="374"/>
      <c r="M1" s="374"/>
      <c r="N1" s="374"/>
    </row>
    <row r="2" spans="1:14" s="86" customFormat="1" ht="27" customHeight="1" x14ac:dyDescent="0.2">
      <c r="A2" s="375" t="s">
        <v>143</v>
      </c>
      <c r="B2" s="371" t="s">
        <v>146</v>
      </c>
      <c r="C2" s="371"/>
      <c r="D2" s="371" t="s">
        <v>226</v>
      </c>
      <c r="E2" s="371"/>
      <c r="F2" s="371" t="s">
        <v>227</v>
      </c>
      <c r="G2" s="371"/>
      <c r="H2" s="371" t="s">
        <v>228</v>
      </c>
      <c r="I2" s="371"/>
      <c r="J2" s="371" t="s">
        <v>229</v>
      </c>
      <c r="K2" s="371"/>
      <c r="L2" s="371" t="s">
        <v>230</v>
      </c>
      <c r="M2" s="371"/>
    </row>
    <row r="3" spans="1:14" s="86" customFormat="1" ht="37.5" customHeight="1" x14ac:dyDescent="0.2">
      <c r="A3" s="375"/>
      <c r="B3" s="92" t="s">
        <v>177</v>
      </c>
      <c r="C3" s="105" t="s">
        <v>151</v>
      </c>
      <c r="D3" s="92" t="s">
        <v>177</v>
      </c>
      <c r="E3" s="105" t="s">
        <v>151</v>
      </c>
      <c r="F3" s="92" t="s">
        <v>177</v>
      </c>
      <c r="G3" s="105" t="s">
        <v>151</v>
      </c>
      <c r="H3" s="92" t="s">
        <v>177</v>
      </c>
      <c r="I3" s="105" t="s">
        <v>151</v>
      </c>
      <c r="J3" s="92" t="s">
        <v>177</v>
      </c>
      <c r="K3" s="105" t="s">
        <v>151</v>
      </c>
      <c r="L3" s="92" t="s">
        <v>177</v>
      </c>
      <c r="M3" s="105" t="s">
        <v>151</v>
      </c>
    </row>
    <row r="4" spans="1:14" s="86" customFormat="1" ht="18" customHeight="1" x14ac:dyDescent="0.2">
      <c r="A4" s="89" t="s">
        <v>68</v>
      </c>
      <c r="B4" s="100">
        <v>229</v>
      </c>
      <c r="C4" s="94">
        <v>110359.31</v>
      </c>
      <c r="D4" s="100">
        <v>28</v>
      </c>
      <c r="E4" s="93">
        <v>108.28</v>
      </c>
      <c r="F4" s="100">
        <v>41</v>
      </c>
      <c r="G4" s="93">
        <v>273.58</v>
      </c>
      <c r="H4" s="100">
        <v>90</v>
      </c>
      <c r="I4" s="93">
        <v>1848</v>
      </c>
      <c r="J4" s="100">
        <v>9</v>
      </c>
      <c r="K4" s="93">
        <v>615.59</v>
      </c>
      <c r="L4" s="100">
        <v>61</v>
      </c>
      <c r="M4" s="94">
        <v>107513.86</v>
      </c>
    </row>
    <row r="5" spans="1:14" s="86" customFormat="1" ht="18" customHeight="1" x14ac:dyDescent="0.2">
      <c r="A5" s="89" t="s">
        <v>69</v>
      </c>
      <c r="B5" s="100">
        <v>118</v>
      </c>
      <c r="C5" s="93">
        <v>43065.010358899999</v>
      </c>
      <c r="D5" s="100">
        <v>15</v>
      </c>
      <c r="E5" s="93">
        <v>54.6434</v>
      </c>
      <c r="F5" s="100">
        <v>24</v>
      </c>
      <c r="G5" s="93">
        <v>175.36279999999999</v>
      </c>
      <c r="H5" s="100">
        <v>48</v>
      </c>
      <c r="I5" s="93">
        <v>1012.78862</v>
      </c>
      <c r="J5" s="100">
        <v>6</v>
      </c>
      <c r="K5" s="93">
        <v>437.52233219999999</v>
      </c>
      <c r="L5" s="100">
        <v>25</v>
      </c>
      <c r="M5" s="93">
        <v>41384.693206700002</v>
      </c>
    </row>
    <row r="6" spans="1:14" s="86" customFormat="1" ht="18" customHeight="1" x14ac:dyDescent="0.2">
      <c r="A6" s="89" t="s">
        <v>152</v>
      </c>
      <c r="B6" s="100">
        <v>16</v>
      </c>
      <c r="C6" s="93">
        <v>3555.3</v>
      </c>
      <c r="D6" s="100">
        <v>3</v>
      </c>
      <c r="E6" s="93">
        <v>11.9</v>
      </c>
      <c r="F6" s="100">
        <v>4</v>
      </c>
      <c r="G6" s="93">
        <v>24.23</v>
      </c>
      <c r="H6" s="100">
        <v>5</v>
      </c>
      <c r="I6" s="93">
        <v>120.38</v>
      </c>
      <c r="J6" s="100">
        <v>2</v>
      </c>
      <c r="K6" s="93">
        <v>184.52</v>
      </c>
      <c r="L6" s="100">
        <v>2</v>
      </c>
      <c r="M6" s="93">
        <v>3214.27</v>
      </c>
    </row>
    <row r="7" spans="1:14" s="86" customFormat="1" ht="18" customHeight="1" x14ac:dyDescent="0.2">
      <c r="A7" s="89" t="s">
        <v>153</v>
      </c>
      <c r="B7" s="100">
        <v>23</v>
      </c>
      <c r="C7" s="93">
        <v>23273.175360000001</v>
      </c>
      <c r="D7" s="100">
        <v>1</v>
      </c>
      <c r="E7" s="93">
        <v>4.4400000000000004</v>
      </c>
      <c r="F7" s="100">
        <v>8</v>
      </c>
      <c r="G7" s="93">
        <v>64.674000000000007</v>
      </c>
      <c r="H7" s="100">
        <v>9</v>
      </c>
      <c r="I7" s="93">
        <v>233.86135999999999</v>
      </c>
      <c r="J7" s="100">
        <v>1</v>
      </c>
      <c r="K7" s="93">
        <v>77.91</v>
      </c>
      <c r="L7" s="100">
        <v>4</v>
      </c>
      <c r="M7" s="93">
        <v>22892.29</v>
      </c>
    </row>
    <row r="8" spans="1:14" s="86" customFormat="1" ht="18" customHeight="1" x14ac:dyDescent="0.2">
      <c r="A8" s="89" t="s">
        <v>154</v>
      </c>
      <c r="B8" s="100">
        <v>11</v>
      </c>
      <c r="C8" s="93">
        <v>3151.7053999999998</v>
      </c>
      <c r="D8" s="100">
        <v>0</v>
      </c>
      <c r="E8" s="93">
        <v>0</v>
      </c>
      <c r="F8" s="100">
        <v>2</v>
      </c>
      <c r="G8" s="93">
        <v>14.164</v>
      </c>
      <c r="H8" s="100">
        <v>6</v>
      </c>
      <c r="I8" s="93">
        <v>121.3914</v>
      </c>
      <c r="J8" s="100">
        <v>0</v>
      </c>
      <c r="K8" s="93">
        <v>0</v>
      </c>
      <c r="L8" s="100">
        <v>3</v>
      </c>
      <c r="M8" s="93">
        <v>3016.15</v>
      </c>
    </row>
    <row r="9" spans="1:14" s="86" customFormat="1" ht="18" customHeight="1" x14ac:dyDescent="0.2">
      <c r="A9" s="89" t="s">
        <v>155</v>
      </c>
      <c r="B9" s="100">
        <v>15</v>
      </c>
      <c r="C9" s="93">
        <v>10686.031215999999</v>
      </c>
      <c r="D9" s="100">
        <v>1</v>
      </c>
      <c r="E9" s="93">
        <v>4.5084</v>
      </c>
      <c r="F9" s="100">
        <v>3</v>
      </c>
      <c r="G9" s="93">
        <v>22.453399999999998</v>
      </c>
      <c r="H9" s="100">
        <v>4</v>
      </c>
      <c r="I9" s="93">
        <v>66.45384</v>
      </c>
      <c r="J9" s="100">
        <v>1</v>
      </c>
      <c r="K9" s="93">
        <v>60.0075</v>
      </c>
      <c r="L9" s="100">
        <v>6</v>
      </c>
      <c r="M9" s="93">
        <v>10532.608076</v>
      </c>
    </row>
    <row r="10" spans="1:14" s="86" customFormat="1" ht="18" customHeight="1" x14ac:dyDescent="0.2">
      <c r="A10" s="89" t="s">
        <v>156</v>
      </c>
      <c r="B10" s="100">
        <v>11</v>
      </c>
      <c r="C10" s="93">
        <v>1257.4100000000001</v>
      </c>
      <c r="D10" s="100">
        <v>2</v>
      </c>
      <c r="E10" s="93">
        <v>6.13</v>
      </c>
      <c r="F10" s="100">
        <v>2</v>
      </c>
      <c r="G10" s="93">
        <v>15.67</v>
      </c>
      <c r="H10" s="100">
        <v>6</v>
      </c>
      <c r="I10" s="93">
        <v>104.42</v>
      </c>
      <c r="J10" s="100">
        <v>0</v>
      </c>
      <c r="K10" s="93">
        <v>0</v>
      </c>
      <c r="L10" s="100">
        <v>1</v>
      </c>
      <c r="M10" s="93">
        <v>1131.19</v>
      </c>
    </row>
    <row r="11" spans="1:14" s="86" customFormat="1" ht="18" customHeight="1" x14ac:dyDescent="0.2">
      <c r="A11" s="89" t="s">
        <v>157</v>
      </c>
      <c r="B11" s="100">
        <v>20</v>
      </c>
      <c r="C11" s="93">
        <v>8762.2018960000005</v>
      </c>
      <c r="D11" s="100">
        <v>3</v>
      </c>
      <c r="E11" s="93">
        <v>10.718400000000001</v>
      </c>
      <c r="F11" s="100">
        <v>2</v>
      </c>
      <c r="G11" s="93">
        <v>14.268000000000001</v>
      </c>
      <c r="H11" s="100">
        <v>7</v>
      </c>
      <c r="I11" s="93">
        <v>169.17400000000001</v>
      </c>
      <c r="J11" s="100">
        <v>2</v>
      </c>
      <c r="K11" s="93">
        <v>115.07772</v>
      </c>
      <c r="L11" s="100">
        <v>6</v>
      </c>
      <c r="M11" s="93">
        <v>8452.9637760000005</v>
      </c>
    </row>
    <row r="12" spans="1:14" s="86" customFormat="1" ht="18" customHeight="1" x14ac:dyDescent="0.2">
      <c r="A12" s="89" t="s">
        <v>158</v>
      </c>
      <c r="B12" s="100">
        <v>17</v>
      </c>
      <c r="C12" s="93">
        <v>1232.2303999999999</v>
      </c>
      <c r="D12" s="100">
        <v>3</v>
      </c>
      <c r="E12" s="93">
        <v>12.78</v>
      </c>
      <c r="F12" s="100">
        <v>2</v>
      </c>
      <c r="G12" s="93">
        <v>13.5</v>
      </c>
      <c r="H12" s="100">
        <v>9</v>
      </c>
      <c r="I12" s="93">
        <v>155.57040000000001</v>
      </c>
      <c r="J12" s="100">
        <v>0</v>
      </c>
      <c r="K12" s="93">
        <v>0</v>
      </c>
      <c r="L12" s="100">
        <v>3</v>
      </c>
      <c r="M12" s="93">
        <v>1050.3800000000001</v>
      </c>
    </row>
    <row r="13" spans="1:14" s="86" customFormat="1" ht="18" customHeight="1" x14ac:dyDescent="0.2">
      <c r="A13" s="89" t="s">
        <v>159</v>
      </c>
      <c r="B13" s="100">
        <v>5</v>
      </c>
      <c r="C13" s="93">
        <v>55.5</v>
      </c>
      <c r="D13" s="100">
        <v>2</v>
      </c>
      <c r="E13" s="93">
        <v>4.17</v>
      </c>
      <c r="F13" s="100">
        <v>1</v>
      </c>
      <c r="G13" s="93">
        <v>6.51</v>
      </c>
      <c r="H13" s="100">
        <v>2</v>
      </c>
      <c r="I13" s="93">
        <v>44.82</v>
      </c>
      <c r="J13" s="100">
        <v>0</v>
      </c>
      <c r="K13" s="93">
        <v>0</v>
      </c>
      <c r="L13" s="100">
        <v>0</v>
      </c>
      <c r="M13" s="93">
        <v>0</v>
      </c>
    </row>
    <row r="14" spans="1:14" s="86" customFormat="1" ht="18.75" customHeight="1" x14ac:dyDescent="0.2">
      <c r="A14" s="369" t="s">
        <v>104</v>
      </c>
      <c r="B14" s="369"/>
      <c r="C14" s="369"/>
    </row>
    <row r="15" spans="1:14" s="86" customFormat="1" ht="18" customHeight="1" x14ac:dyDescent="0.2">
      <c r="A15" s="369" t="s">
        <v>123</v>
      </c>
      <c r="B15" s="369"/>
      <c r="C15" s="369"/>
    </row>
    <row r="16" spans="1:14" s="86" customFormat="1" ht="28.35" customHeight="1" x14ac:dyDescent="0.2"/>
  </sheetData>
  <mergeCells count="10">
    <mergeCell ref="A14:C14"/>
    <mergeCell ref="A15:C15"/>
    <mergeCell ref="A1:N1"/>
    <mergeCell ref="A2:A3"/>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A33" sqref="A33:J33"/>
    </sheetView>
  </sheetViews>
  <sheetFormatPr defaultRowHeight="12.75" x14ac:dyDescent="0.2"/>
  <cols>
    <col min="1" max="1" width="14.7109375" bestFit="1" customWidth="1"/>
    <col min="2" max="2" width="12.140625" bestFit="1" customWidth="1"/>
    <col min="3" max="3" width="15.7109375" bestFit="1" customWidth="1"/>
    <col min="4" max="4" width="12.140625" bestFit="1" customWidth="1"/>
    <col min="5" max="5" width="15.7109375" bestFit="1" customWidth="1"/>
    <col min="6" max="6" width="12.140625" bestFit="1" customWidth="1"/>
    <col min="7" max="7" width="15.7109375" bestFit="1" customWidth="1"/>
    <col min="8" max="8" width="12.140625" bestFit="1" customWidth="1"/>
    <col min="9" max="9" width="15.7109375" bestFit="1" customWidth="1"/>
    <col min="10" max="10" width="4.7109375" bestFit="1" customWidth="1"/>
  </cols>
  <sheetData>
    <row r="1" spans="1:9" ht="18.75" customHeight="1" x14ac:dyDescent="0.2">
      <c r="A1" s="373" t="s">
        <v>13</v>
      </c>
      <c r="B1" s="373"/>
      <c r="C1" s="373"/>
      <c r="D1" s="373"/>
      <c r="E1" s="373"/>
      <c r="F1" s="373"/>
      <c r="G1" s="373"/>
      <c r="H1" s="373"/>
      <c r="I1" s="373"/>
    </row>
    <row r="2" spans="1:9" s="4" customFormat="1" ht="18" customHeight="1" x14ac:dyDescent="0.2">
      <c r="A2" s="376" t="s">
        <v>143</v>
      </c>
      <c r="B2" s="378" t="s">
        <v>231</v>
      </c>
      <c r="C2" s="379"/>
      <c r="D2" s="378" t="s">
        <v>232</v>
      </c>
      <c r="E2" s="379"/>
      <c r="F2" s="378" t="s">
        <v>233</v>
      </c>
      <c r="G2" s="379"/>
      <c r="H2" s="378" t="s">
        <v>146</v>
      </c>
      <c r="I2" s="379"/>
    </row>
    <row r="3" spans="1:9" s="4" customFormat="1" ht="27" customHeight="1" x14ac:dyDescent="0.2">
      <c r="A3" s="377"/>
      <c r="B3" s="34" t="s">
        <v>173</v>
      </c>
      <c r="C3" s="35" t="s">
        <v>225</v>
      </c>
      <c r="D3" s="34" t="s">
        <v>173</v>
      </c>
      <c r="E3" s="35" t="s">
        <v>225</v>
      </c>
      <c r="F3" s="34" t="s">
        <v>173</v>
      </c>
      <c r="G3" s="35" t="s">
        <v>225</v>
      </c>
      <c r="H3" s="34" t="s">
        <v>173</v>
      </c>
      <c r="I3" s="35" t="s">
        <v>225</v>
      </c>
    </row>
    <row r="4" spans="1:9" s="4" customFormat="1" ht="18" customHeight="1" x14ac:dyDescent="0.2">
      <c r="A4" s="29" t="s">
        <v>68</v>
      </c>
      <c r="B4" s="36">
        <v>0</v>
      </c>
      <c r="C4" s="7">
        <v>0</v>
      </c>
      <c r="D4" s="36">
        <v>0</v>
      </c>
      <c r="E4" s="7">
        <v>0</v>
      </c>
      <c r="F4" s="36">
        <v>53</v>
      </c>
      <c r="G4" s="7">
        <v>67238</v>
      </c>
      <c r="H4" s="36">
        <v>53</v>
      </c>
      <c r="I4" s="7">
        <v>67238</v>
      </c>
    </row>
    <row r="5" spans="1:9" s="4" customFormat="1" ht="18" customHeight="1" x14ac:dyDescent="0.2">
      <c r="A5" s="29" t="s">
        <v>69</v>
      </c>
      <c r="B5" s="36">
        <v>0</v>
      </c>
      <c r="C5" s="7">
        <v>0</v>
      </c>
      <c r="D5" s="36">
        <v>0</v>
      </c>
      <c r="E5" s="7">
        <v>0</v>
      </c>
      <c r="F5" s="36">
        <v>11</v>
      </c>
      <c r="G5" s="7">
        <v>6958</v>
      </c>
      <c r="H5" s="36">
        <v>11</v>
      </c>
      <c r="I5" s="7">
        <v>6958</v>
      </c>
    </row>
    <row r="6" spans="1:9" s="4" customFormat="1" ht="18" customHeight="1" x14ac:dyDescent="0.2">
      <c r="A6" s="29" t="s">
        <v>152</v>
      </c>
      <c r="B6" s="36">
        <v>0</v>
      </c>
      <c r="C6" s="7">
        <v>0</v>
      </c>
      <c r="D6" s="36">
        <v>0</v>
      </c>
      <c r="E6" s="7">
        <v>0</v>
      </c>
      <c r="F6" s="36">
        <v>3</v>
      </c>
      <c r="G6" s="7">
        <v>1862</v>
      </c>
      <c r="H6" s="36">
        <v>3</v>
      </c>
      <c r="I6" s="7">
        <v>1862</v>
      </c>
    </row>
    <row r="7" spans="1:9" s="4" customFormat="1" ht="18" customHeight="1" x14ac:dyDescent="0.2">
      <c r="A7" s="29" t="s">
        <v>153</v>
      </c>
      <c r="B7" s="36">
        <v>0</v>
      </c>
      <c r="C7" s="7">
        <v>0</v>
      </c>
      <c r="D7" s="36">
        <v>0</v>
      </c>
      <c r="E7" s="7">
        <v>0</v>
      </c>
      <c r="F7" s="36">
        <v>5</v>
      </c>
      <c r="G7" s="7">
        <v>1008</v>
      </c>
      <c r="H7" s="36">
        <v>5</v>
      </c>
      <c r="I7" s="7">
        <v>1008</v>
      </c>
    </row>
    <row r="8" spans="1:9" s="4" customFormat="1" ht="18" customHeight="1" x14ac:dyDescent="0.2">
      <c r="A8" s="29" t="s">
        <v>154</v>
      </c>
      <c r="B8" s="36">
        <v>0</v>
      </c>
      <c r="C8" s="7">
        <v>0</v>
      </c>
      <c r="D8" s="36">
        <v>0</v>
      </c>
      <c r="E8" s="7">
        <v>0</v>
      </c>
      <c r="F8" s="36">
        <v>1</v>
      </c>
      <c r="G8" s="7">
        <v>1200</v>
      </c>
      <c r="H8" s="36">
        <v>1</v>
      </c>
      <c r="I8" s="7">
        <v>1200</v>
      </c>
    </row>
    <row r="9" spans="1:9" s="4" customFormat="1" ht="18" customHeight="1" x14ac:dyDescent="0.2">
      <c r="A9" s="29" t="s">
        <v>155</v>
      </c>
      <c r="B9" s="36">
        <v>0</v>
      </c>
      <c r="C9" s="7">
        <v>0</v>
      </c>
      <c r="D9" s="36">
        <v>0</v>
      </c>
      <c r="E9" s="7">
        <v>0</v>
      </c>
      <c r="F9" s="36">
        <v>0</v>
      </c>
      <c r="G9" s="7">
        <v>0</v>
      </c>
      <c r="H9" s="36">
        <v>0</v>
      </c>
      <c r="I9" s="7">
        <v>0</v>
      </c>
    </row>
    <row r="10" spans="1:9" s="4" customFormat="1" ht="18" customHeight="1" x14ac:dyDescent="0.2">
      <c r="A10" s="29" t="s">
        <v>156</v>
      </c>
      <c r="B10" s="36">
        <v>0</v>
      </c>
      <c r="C10" s="7">
        <v>0</v>
      </c>
      <c r="D10" s="36">
        <v>0</v>
      </c>
      <c r="E10" s="7">
        <v>0</v>
      </c>
      <c r="F10" s="36">
        <v>2</v>
      </c>
      <c r="G10" s="7">
        <v>2888</v>
      </c>
      <c r="H10" s="36">
        <v>2</v>
      </c>
      <c r="I10" s="7">
        <v>2888</v>
      </c>
    </row>
    <row r="11" spans="1:9" s="4" customFormat="1" ht="18" customHeight="1" x14ac:dyDescent="0.2">
      <c r="A11" s="29" t="s">
        <v>157</v>
      </c>
      <c r="B11" s="36">
        <v>0</v>
      </c>
      <c r="C11" s="7">
        <v>0</v>
      </c>
      <c r="D11" s="36">
        <v>0</v>
      </c>
      <c r="E11" s="7">
        <v>0</v>
      </c>
      <c r="F11" s="36">
        <v>0</v>
      </c>
      <c r="G11" s="7">
        <v>0</v>
      </c>
      <c r="H11" s="36">
        <v>0</v>
      </c>
      <c r="I11" s="7">
        <v>0</v>
      </c>
    </row>
    <row r="12" spans="1:9" s="4" customFormat="1" ht="18" customHeight="1" x14ac:dyDescent="0.2">
      <c r="A12" s="29" t="s">
        <v>158</v>
      </c>
      <c r="B12" s="36">
        <v>0</v>
      </c>
      <c r="C12" s="7">
        <v>0</v>
      </c>
      <c r="D12" s="36">
        <v>0</v>
      </c>
      <c r="E12" s="7">
        <v>0</v>
      </c>
      <c r="F12" s="36">
        <v>0</v>
      </c>
      <c r="G12" s="7">
        <v>0</v>
      </c>
      <c r="H12" s="36">
        <v>0</v>
      </c>
      <c r="I12" s="7">
        <v>0</v>
      </c>
    </row>
    <row r="13" spans="1:9" s="4" customFormat="1" ht="18" customHeight="1" x14ac:dyDescent="0.2">
      <c r="A13" s="29" t="s">
        <v>159</v>
      </c>
      <c r="B13" s="36">
        <v>0</v>
      </c>
      <c r="C13" s="7">
        <v>0</v>
      </c>
      <c r="D13" s="36">
        <v>0</v>
      </c>
      <c r="E13" s="7">
        <v>0</v>
      </c>
      <c r="F13" s="36">
        <v>0</v>
      </c>
      <c r="G13" s="7">
        <v>0</v>
      </c>
      <c r="H13" s="36">
        <v>0</v>
      </c>
      <c r="I13" s="7">
        <v>0</v>
      </c>
    </row>
    <row r="14" spans="1:9" s="4" customFormat="1" ht="24.75" customHeight="1" x14ac:dyDescent="0.2">
      <c r="A14" s="358" t="s">
        <v>1108</v>
      </c>
      <c r="B14" s="358"/>
      <c r="C14" s="358"/>
      <c r="D14" s="358"/>
      <c r="E14" s="358"/>
      <c r="F14" s="358"/>
      <c r="G14" s="358"/>
      <c r="H14" s="358"/>
      <c r="I14" s="358"/>
    </row>
    <row r="15" spans="1:9" s="4" customFormat="1" ht="13.5" customHeight="1" x14ac:dyDescent="0.2">
      <c r="A15" s="357" t="s">
        <v>104</v>
      </c>
      <c r="B15" s="357"/>
      <c r="C15" s="357"/>
      <c r="D15" s="357"/>
      <c r="E15" s="357"/>
      <c r="F15" s="357"/>
      <c r="G15" s="357"/>
      <c r="H15" s="357"/>
      <c r="I15" s="357"/>
    </row>
    <row r="16" spans="1:9" s="4" customFormat="1" ht="13.5" customHeight="1" x14ac:dyDescent="0.2">
      <c r="A16" s="357" t="s">
        <v>234</v>
      </c>
      <c r="B16" s="357"/>
      <c r="C16" s="357"/>
      <c r="D16" s="357"/>
      <c r="E16" s="357"/>
      <c r="F16" s="357"/>
      <c r="G16" s="357"/>
      <c r="H16" s="357"/>
      <c r="I16" s="357"/>
    </row>
    <row r="17" spans="1:1" s="4" customFormat="1" ht="24.6" customHeight="1" x14ac:dyDescent="0.2"/>
    <row r="21" spans="1:1" x14ac:dyDescent="0.2">
      <c r="A21" s="106"/>
    </row>
  </sheetData>
  <mergeCells count="9">
    <mergeCell ref="A14:I14"/>
    <mergeCell ref="A15:I15"/>
    <mergeCell ref="A16:I16"/>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3" sqref="A33:J33"/>
    </sheetView>
  </sheetViews>
  <sheetFormatPr defaultRowHeight="12.75" x14ac:dyDescent="0.2"/>
  <cols>
    <col min="1" max="2" width="14.7109375" bestFit="1" customWidth="1"/>
    <col min="3" max="3" width="15.7109375" bestFit="1" customWidth="1"/>
    <col min="4" max="4" width="14.7109375" bestFit="1" customWidth="1"/>
    <col min="5" max="5" width="15.7109375" bestFit="1" customWidth="1"/>
    <col min="6" max="6" width="14.7109375" bestFit="1" customWidth="1"/>
    <col min="7" max="7" width="15.7109375" bestFit="1" customWidth="1"/>
    <col min="8" max="8" width="14.7109375" bestFit="1" customWidth="1"/>
    <col min="9" max="11" width="15.7109375" bestFit="1" customWidth="1"/>
    <col min="12" max="12" width="4.7109375" bestFit="1" customWidth="1"/>
  </cols>
  <sheetData>
    <row r="1" spans="1:11" ht="14.25" customHeight="1" x14ac:dyDescent="0.2">
      <c r="A1" s="373" t="s">
        <v>14</v>
      </c>
      <c r="B1" s="373"/>
      <c r="C1" s="373"/>
      <c r="D1" s="373"/>
      <c r="E1" s="373"/>
      <c r="F1" s="373"/>
      <c r="G1" s="373"/>
      <c r="H1" s="373"/>
      <c r="I1" s="373"/>
    </row>
    <row r="2" spans="1:11" s="4" customFormat="1" ht="15.75" customHeight="1" x14ac:dyDescent="0.2">
      <c r="A2" s="347" t="s">
        <v>235</v>
      </c>
      <c r="B2" s="359" t="s">
        <v>231</v>
      </c>
      <c r="C2" s="361"/>
      <c r="D2" s="359" t="s">
        <v>232</v>
      </c>
      <c r="E2" s="361"/>
      <c r="F2" s="359" t="s">
        <v>236</v>
      </c>
      <c r="G2" s="361"/>
      <c r="H2" s="359" t="s">
        <v>233</v>
      </c>
      <c r="I2" s="361"/>
      <c r="J2" s="359" t="s">
        <v>146</v>
      </c>
      <c r="K2" s="361"/>
    </row>
    <row r="3" spans="1:11" s="4" customFormat="1" ht="25.5" customHeight="1" x14ac:dyDescent="0.2">
      <c r="A3" s="349"/>
      <c r="B3" s="6" t="s">
        <v>237</v>
      </c>
      <c r="C3" s="9" t="s">
        <v>225</v>
      </c>
      <c r="D3" s="6" t="s">
        <v>237</v>
      </c>
      <c r="E3" s="9" t="s">
        <v>225</v>
      </c>
      <c r="F3" s="6" t="s">
        <v>237</v>
      </c>
      <c r="G3" s="9" t="s">
        <v>224</v>
      </c>
      <c r="H3" s="6" t="s">
        <v>237</v>
      </c>
      <c r="I3" s="9" t="s">
        <v>238</v>
      </c>
      <c r="J3" s="8" t="s">
        <v>173</v>
      </c>
      <c r="K3" s="9" t="s">
        <v>224</v>
      </c>
    </row>
    <row r="4" spans="1:11" s="4" customFormat="1" ht="18" customHeight="1" x14ac:dyDescent="0.2">
      <c r="A4" s="37" t="s">
        <v>68</v>
      </c>
      <c r="B4" s="10">
        <v>189</v>
      </c>
      <c r="C4" s="26">
        <v>2563.36</v>
      </c>
      <c r="D4" s="10">
        <v>18</v>
      </c>
      <c r="E4" s="33">
        <v>715.86699999999996</v>
      </c>
      <c r="F4" s="10">
        <v>8</v>
      </c>
      <c r="G4" s="26">
        <v>27.73</v>
      </c>
      <c r="H4" s="10">
        <v>200</v>
      </c>
      <c r="I4" s="33">
        <v>56193.110970000002</v>
      </c>
      <c r="J4" s="10">
        <v>407</v>
      </c>
      <c r="K4" s="26">
        <v>59472.647969999998</v>
      </c>
    </row>
    <row r="5" spans="1:11" s="4" customFormat="1" ht="18" customHeight="1" x14ac:dyDescent="0.2">
      <c r="A5" s="37" t="s">
        <v>69</v>
      </c>
      <c r="B5" s="10">
        <v>147</v>
      </c>
      <c r="C5" s="26">
        <v>9936.32</v>
      </c>
      <c r="D5" s="10">
        <v>16</v>
      </c>
      <c r="E5" s="33">
        <v>8000.27</v>
      </c>
      <c r="F5" s="10">
        <v>3</v>
      </c>
      <c r="G5" s="26">
        <v>18.28</v>
      </c>
      <c r="H5" s="10">
        <v>127</v>
      </c>
      <c r="I5" s="10">
        <v>128775.45</v>
      </c>
      <c r="J5" s="10">
        <v>293</v>
      </c>
      <c r="K5" s="27">
        <v>146730.32</v>
      </c>
    </row>
    <row r="6" spans="1:11" s="4" customFormat="1" ht="18" customHeight="1" x14ac:dyDescent="0.2">
      <c r="A6" s="37" t="s">
        <v>152</v>
      </c>
      <c r="B6" s="10">
        <v>17</v>
      </c>
      <c r="C6" s="26">
        <v>3359.53</v>
      </c>
      <c r="D6" s="10">
        <v>3</v>
      </c>
      <c r="E6" s="33">
        <v>1931.55</v>
      </c>
      <c r="F6" s="10">
        <v>1</v>
      </c>
      <c r="G6" s="26">
        <v>13.7</v>
      </c>
      <c r="H6" s="10">
        <v>39</v>
      </c>
      <c r="I6" s="33">
        <v>67145.289999999994</v>
      </c>
      <c r="J6" s="10">
        <v>60</v>
      </c>
      <c r="K6" s="26">
        <v>72450.070000000007</v>
      </c>
    </row>
    <row r="7" spans="1:11" s="4" customFormat="1" ht="18" customHeight="1" x14ac:dyDescent="0.2">
      <c r="A7" s="37" t="s">
        <v>153</v>
      </c>
      <c r="B7" s="10">
        <v>14</v>
      </c>
      <c r="C7" s="26">
        <v>2131.5</v>
      </c>
      <c r="D7" s="10">
        <v>1</v>
      </c>
      <c r="E7" s="33">
        <v>52.43</v>
      </c>
      <c r="F7" s="10">
        <v>0</v>
      </c>
      <c r="G7" s="26">
        <v>0</v>
      </c>
      <c r="H7" s="10">
        <v>10</v>
      </c>
      <c r="I7" s="33">
        <v>627.91</v>
      </c>
      <c r="J7" s="10">
        <v>25</v>
      </c>
      <c r="K7" s="26">
        <v>2811.84</v>
      </c>
    </row>
    <row r="8" spans="1:11" s="4" customFormat="1" ht="18" customHeight="1" x14ac:dyDescent="0.2">
      <c r="A8" s="37" t="s">
        <v>154</v>
      </c>
      <c r="B8" s="10">
        <v>23</v>
      </c>
      <c r="C8" s="26">
        <v>2906.38</v>
      </c>
      <c r="D8" s="10">
        <v>0</v>
      </c>
      <c r="E8" s="33">
        <v>0</v>
      </c>
      <c r="F8" s="10">
        <v>1</v>
      </c>
      <c r="G8" s="26">
        <v>2.64</v>
      </c>
      <c r="H8" s="10">
        <v>16</v>
      </c>
      <c r="I8" s="33">
        <v>21640.46</v>
      </c>
      <c r="J8" s="10">
        <v>40</v>
      </c>
      <c r="K8" s="26">
        <v>24549.48</v>
      </c>
    </row>
    <row r="9" spans="1:11" s="4" customFormat="1" ht="18" customHeight="1" x14ac:dyDescent="0.2">
      <c r="A9" s="37" t="s">
        <v>155</v>
      </c>
      <c r="B9" s="10">
        <v>30</v>
      </c>
      <c r="C9" s="26">
        <v>530.4</v>
      </c>
      <c r="D9" s="10">
        <v>4</v>
      </c>
      <c r="E9" s="33">
        <v>15</v>
      </c>
      <c r="F9" s="10">
        <v>0</v>
      </c>
      <c r="G9" s="26">
        <v>0</v>
      </c>
      <c r="H9" s="10">
        <v>14</v>
      </c>
      <c r="I9" s="33">
        <v>10815.83</v>
      </c>
      <c r="J9" s="10">
        <v>48</v>
      </c>
      <c r="K9" s="26">
        <v>11361.23</v>
      </c>
    </row>
    <row r="10" spans="1:11" s="4" customFormat="1" ht="18" customHeight="1" x14ac:dyDescent="0.2">
      <c r="A10" s="37" t="s">
        <v>156</v>
      </c>
      <c r="B10" s="10">
        <v>17</v>
      </c>
      <c r="C10" s="26">
        <v>386.8</v>
      </c>
      <c r="D10" s="10">
        <v>3</v>
      </c>
      <c r="E10" s="33">
        <v>3272.27</v>
      </c>
      <c r="F10" s="10">
        <v>0</v>
      </c>
      <c r="G10" s="26">
        <v>0</v>
      </c>
      <c r="H10" s="10">
        <v>14</v>
      </c>
      <c r="I10" s="33">
        <v>579.6</v>
      </c>
      <c r="J10" s="10">
        <v>34</v>
      </c>
      <c r="K10" s="26">
        <v>4238.67</v>
      </c>
    </row>
    <row r="11" spans="1:11" s="4" customFormat="1" ht="18" customHeight="1" x14ac:dyDescent="0.2">
      <c r="A11" s="37" t="s">
        <v>157</v>
      </c>
      <c r="B11" s="10">
        <v>15</v>
      </c>
      <c r="C11" s="26">
        <v>261.87</v>
      </c>
      <c r="D11" s="10">
        <v>2</v>
      </c>
      <c r="E11" s="33">
        <v>2710.08</v>
      </c>
      <c r="F11" s="10">
        <v>0</v>
      </c>
      <c r="G11" s="26">
        <v>0</v>
      </c>
      <c r="H11" s="10">
        <v>5</v>
      </c>
      <c r="I11" s="33">
        <v>440.22</v>
      </c>
      <c r="J11" s="10">
        <v>22</v>
      </c>
      <c r="K11" s="26">
        <v>3412.17</v>
      </c>
    </row>
    <row r="12" spans="1:11" s="4" customFormat="1" ht="18" customHeight="1" x14ac:dyDescent="0.2">
      <c r="A12" s="37" t="s">
        <v>158</v>
      </c>
      <c r="B12" s="10">
        <v>17</v>
      </c>
      <c r="C12" s="26">
        <v>140.82</v>
      </c>
      <c r="D12" s="10">
        <v>0</v>
      </c>
      <c r="E12" s="33">
        <v>0</v>
      </c>
      <c r="F12" s="10">
        <v>1</v>
      </c>
      <c r="G12" s="26">
        <v>1.94</v>
      </c>
      <c r="H12" s="10">
        <v>12</v>
      </c>
      <c r="I12" s="33">
        <v>3504.63</v>
      </c>
      <c r="J12" s="10">
        <v>30</v>
      </c>
      <c r="K12" s="26">
        <v>3647.39</v>
      </c>
    </row>
    <row r="13" spans="1:11" s="4" customFormat="1" ht="18" customHeight="1" x14ac:dyDescent="0.2">
      <c r="A13" s="37" t="s">
        <v>159</v>
      </c>
      <c r="B13" s="10">
        <v>14</v>
      </c>
      <c r="C13" s="26">
        <v>219.02</v>
      </c>
      <c r="D13" s="10">
        <v>3</v>
      </c>
      <c r="E13" s="33">
        <v>18.940000000000001</v>
      </c>
      <c r="F13" s="10">
        <v>0</v>
      </c>
      <c r="G13" s="26">
        <v>0</v>
      </c>
      <c r="H13" s="10">
        <v>17</v>
      </c>
      <c r="I13" s="33">
        <v>24021.51</v>
      </c>
      <c r="J13" s="10">
        <v>34</v>
      </c>
      <c r="K13" s="26">
        <v>24259.47</v>
      </c>
    </row>
    <row r="14" spans="1:11" s="4" customFormat="1" ht="14.25" customHeight="1" x14ac:dyDescent="0.2">
      <c r="A14" s="337" t="s">
        <v>104</v>
      </c>
      <c r="B14" s="337"/>
    </row>
    <row r="15" spans="1:11" s="4" customFormat="1" ht="13.5" customHeight="1" x14ac:dyDescent="0.2">
      <c r="A15" s="337" t="s">
        <v>239</v>
      </c>
      <c r="B15" s="337"/>
    </row>
    <row r="16" spans="1:11" s="4" customFormat="1" ht="28.35" customHeight="1" x14ac:dyDescent="0.2"/>
  </sheetData>
  <mergeCells count="9">
    <mergeCell ref="J2:K2"/>
    <mergeCell ref="A14:B14"/>
    <mergeCell ref="A15:B15"/>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A33" sqref="A33:J33"/>
    </sheetView>
  </sheetViews>
  <sheetFormatPr defaultRowHeight="12.75" x14ac:dyDescent="0.2"/>
  <cols>
    <col min="1" max="2" width="14.7109375" bestFit="1" customWidth="1"/>
    <col min="3" max="3" width="15.85546875" bestFit="1" customWidth="1"/>
    <col min="4" max="4" width="14.7109375" bestFit="1" customWidth="1"/>
    <col min="5" max="5" width="15.85546875" bestFit="1" customWidth="1"/>
    <col min="6" max="6" width="14.7109375" bestFit="1" customWidth="1"/>
    <col min="7" max="7" width="15.85546875" bestFit="1" customWidth="1"/>
    <col min="8" max="8" width="14.7109375" bestFit="1" customWidth="1"/>
    <col min="9" max="9" width="15.85546875" bestFit="1" customWidth="1"/>
    <col min="10" max="10" width="4.7109375" bestFit="1" customWidth="1"/>
  </cols>
  <sheetData>
    <row r="1" spans="1:9" ht="15.75" customHeight="1" x14ac:dyDescent="0.2">
      <c r="A1" s="380" t="s">
        <v>15</v>
      </c>
      <c r="B1" s="380"/>
      <c r="C1" s="380"/>
      <c r="D1" s="380"/>
      <c r="E1" s="380"/>
      <c r="F1" s="380"/>
      <c r="G1" s="380"/>
      <c r="H1" s="380"/>
      <c r="I1" s="380"/>
    </row>
    <row r="2" spans="1:9" s="4" customFormat="1" ht="18" customHeight="1" x14ac:dyDescent="0.2">
      <c r="A2" s="381" t="s">
        <v>235</v>
      </c>
      <c r="B2" s="353" t="s">
        <v>231</v>
      </c>
      <c r="C2" s="354"/>
      <c r="D2" s="353" t="s">
        <v>232</v>
      </c>
      <c r="E2" s="354"/>
      <c r="F2" s="353" t="s">
        <v>233</v>
      </c>
      <c r="G2" s="354"/>
      <c r="H2" s="353" t="s">
        <v>240</v>
      </c>
      <c r="I2" s="354"/>
    </row>
    <row r="3" spans="1:9" s="4" customFormat="1" ht="27" customHeight="1" x14ac:dyDescent="0.2">
      <c r="A3" s="382"/>
      <c r="B3" s="23" t="s">
        <v>241</v>
      </c>
      <c r="C3" s="28" t="s">
        <v>224</v>
      </c>
      <c r="D3" s="23" t="s">
        <v>241</v>
      </c>
      <c r="E3" s="28" t="s">
        <v>225</v>
      </c>
      <c r="F3" s="23" t="s">
        <v>241</v>
      </c>
      <c r="G3" s="28" t="s">
        <v>225</v>
      </c>
      <c r="H3" s="23" t="s">
        <v>241</v>
      </c>
      <c r="I3" s="28" t="s">
        <v>225</v>
      </c>
    </row>
    <row r="4" spans="1:9" s="4" customFormat="1" ht="18" customHeight="1" x14ac:dyDescent="0.2">
      <c r="A4" s="3" t="s">
        <v>68</v>
      </c>
      <c r="B4" s="38">
        <v>721</v>
      </c>
      <c r="C4" s="31">
        <v>170834.77</v>
      </c>
      <c r="D4" s="38">
        <v>1812</v>
      </c>
      <c r="E4" s="31">
        <v>234614.24</v>
      </c>
      <c r="F4" s="38">
        <v>173</v>
      </c>
      <c r="G4" s="31">
        <v>193698</v>
      </c>
      <c r="H4" s="38">
        <v>2706</v>
      </c>
      <c r="I4" s="31">
        <v>599147.01</v>
      </c>
    </row>
    <row r="5" spans="1:9" s="4" customFormat="1" ht="18" customHeight="1" x14ac:dyDescent="0.2">
      <c r="A5" s="3" t="s">
        <v>69</v>
      </c>
      <c r="B5" s="38">
        <v>296</v>
      </c>
      <c r="C5" s="25">
        <v>93194.65</v>
      </c>
      <c r="D5" s="38">
        <v>1102</v>
      </c>
      <c r="E5" s="31">
        <v>126685.27</v>
      </c>
      <c r="F5" s="38">
        <v>88</v>
      </c>
      <c r="G5" s="25">
        <v>68309.5</v>
      </c>
      <c r="H5" s="38">
        <v>1486</v>
      </c>
      <c r="I5" s="31">
        <v>257557.01</v>
      </c>
    </row>
    <row r="6" spans="1:9" s="4" customFormat="1" ht="18" customHeight="1" x14ac:dyDescent="0.2">
      <c r="A6" s="3" t="s">
        <v>152</v>
      </c>
      <c r="B6" s="38">
        <v>42</v>
      </c>
      <c r="C6" s="25">
        <v>18516.740000000002</v>
      </c>
      <c r="D6" s="38">
        <v>214</v>
      </c>
      <c r="E6" s="25">
        <v>31435</v>
      </c>
      <c r="F6" s="38">
        <v>16</v>
      </c>
      <c r="G6" s="25">
        <v>16187</v>
      </c>
      <c r="H6" s="38">
        <v>272</v>
      </c>
      <c r="I6" s="25">
        <v>66138.740000000005</v>
      </c>
    </row>
    <row r="7" spans="1:9" s="4" customFormat="1" ht="18" customHeight="1" x14ac:dyDescent="0.2">
      <c r="A7" s="3" t="s">
        <v>153</v>
      </c>
      <c r="B7" s="38">
        <v>15</v>
      </c>
      <c r="C7" s="25">
        <v>1924</v>
      </c>
      <c r="D7" s="38">
        <v>104</v>
      </c>
      <c r="E7" s="25">
        <v>7114.98</v>
      </c>
      <c r="F7" s="38">
        <v>3</v>
      </c>
      <c r="G7" s="25">
        <v>1500</v>
      </c>
      <c r="H7" s="38">
        <v>122</v>
      </c>
      <c r="I7" s="25">
        <v>10538.98</v>
      </c>
    </row>
    <row r="8" spans="1:9" s="4" customFormat="1" ht="18" customHeight="1" x14ac:dyDescent="0.2">
      <c r="A8" s="3" t="s">
        <v>154</v>
      </c>
      <c r="B8" s="38">
        <v>33</v>
      </c>
      <c r="C8" s="25">
        <v>11031.46</v>
      </c>
      <c r="D8" s="38">
        <v>92</v>
      </c>
      <c r="E8" s="25">
        <v>7838.36</v>
      </c>
      <c r="F8" s="38">
        <v>9</v>
      </c>
      <c r="G8" s="25">
        <v>4863.5</v>
      </c>
      <c r="H8" s="38">
        <v>134</v>
      </c>
      <c r="I8" s="25">
        <v>23733.32</v>
      </c>
    </row>
    <row r="9" spans="1:9" s="4" customFormat="1" ht="18" customHeight="1" x14ac:dyDescent="0.2">
      <c r="A9" s="3" t="s">
        <v>155</v>
      </c>
      <c r="B9" s="38">
        <v>48</v>
      </c>
      <c r="C9" s="25">
        <v>11555.75</v>
      </c>
      <c r="D9" s="38">
        <v>161</v>
      </c>
      <c r="E9" s="25">
        <v>19076.66</v>
      </c>
      <c r="F9" s="38">
        <v>12</v>
      </c>
      <c r="G9" s="25">
        <v>1319.4</v>
      </c>
      <c r="H9" s="38">
        <v>221</v>
      </c>
      <c r="I9" s="25">
        <v>1319.4</v>
      </c>
    </row>
    <row r="10" spans="1:9" s="4" customFormat="1" ht="18" customHeight="1" x14ac:dyDescent="0.2">
      <c r="A10" s="3" t="s">
        <v>156</v>
      </c>
      <c r="B10" s="38">
        <v>48</v>
      </c>
      <c r="C10" s="25">
        <v>11382.65</v>
      </c>
      <c r="D10" s="38">
        <v>159</v>
      </c>
      <c r="E10" s="25">
        <v>17721.12</v>
      </c>
      <c r="F10" s="38">
        <v>13</v>
      </c>
      <c r="G10" s="25">
        <v>7812.3</v>
      </c>
      <c r="H10" s="38">
        <v>220</v>
      </c>
      <c r="I10" s="25">
        <v>36916.07</v>
      </c>
    </row>
    <row r="11" spans="1:9" s="4" customFormat="1" ht="18" customHeight="1" x14ac:dyDescent="0.2">
      <c r="A11" s="3" t="s">
        <v>157</v>
      </c>
      <c r="B11" s="38">
        <v>45</v>
      </c>
      <c r="C11" s="25">
        <v>10823.91</v>
      </c>
      <c r="D11" s="38">
        <v>152</v>
      </c>
      <c r="E11" s="25">
        <v>19543.599999999999</v>
      </c>
      <c r="F11" s="38">
        <v>7</v>
      </c>
      <c r="G11" s="25">
        <v>1434.2</v>
      </c>
      <c r="H11" s="38">
        <v>204</v>
      </c>
      <c r="I11" s="25">
        <v>31801.71</v>
      </c>
    </row>
    <row r="12" spans="1:9" s="4" customFormat="1" ht="18" customHeight="1" x14ac:dyDescent="0.2">
      <c r="A12" s="3" t="s">
        <v>158</v>
      </c>
      <c r="B12" s="38">
        <v>31</v>
      </c>
      <c r="C12" s="25">
        <v>11145.59</v>
      </c>
      <c r="D12" s="38">
        <v>116</v>
      </c>
      <c r="E12" s="25">
        <v>5589.39</v>
      </c>
      <c r="F12" s="38">
        <v>8</v>
      </c>
      <c r="G12" s="25">
        <v>15159</v>
      </c>
      <c r="H12" s="38">
        <v>155</v>
      </c>
      <c r="I12" s="25">
        <v>31893.98</v>
      </c>
    </row>
    <row r="13" spans="1:9" s="4" customFormat="1" ht="18" customHeight="1" x14ac:dyDescent="0.2">
      <c r="A13" s="3" t="s">
        <v>159</v>
      </c>
      <c r="B13" s="38">
        <v>34</v>
      </c>
      <c r="C13" s="25">
        <v>16814.55</v>
      </c>
      <c r="D13" s="38">
        <v>104</v>
      </c>
      <c r="E13" s="25">
        <v>18366.16</v>
      </c>
      <c r="F13" s="38">
        <v>20</v>
      </c>
      <c r="G13" s="25">
        <v>20034.099999999999</v>
      </c>
      <c r="H13" s="38">
        <v>158</v>
      </c>
      <c r="I13" s="25">
        <v>55214.81</v>
      </c>
    </row>
    <row r="14" spans="1:9" s="4" customFormat="1" ht="18" customHeight="1" x14ac:dyDescent="0.2">
      <c r="A14" s="337" t="s">
        <v>104</v>
      </c>
      <c r="B14" s="337"/>
      <c r="C14" s="108"/>
      <c r="D14" s="107"/>
      <c r="E14" s="108"/>
      <c r="F14" s="107"/>
      <c r="G14" s="108"/>
      <c r="H14" s="107"/>
      <c r="I14" s="108"/>
    </row>
    <row r="15" spans="1:9" s="4" customFormat="1" ht="15" customHeight="1" x14ac:dyDescent="0.2">
      <c r="A15" s="337" t="s">
        <v>242</v>
      </c>
      <c r="B15" s="337"/>
    </row>
    <row r="16" spans="1:9" s="4" customFormat="1" ht="27.6" customHeight="1" x14ac:dyDescent="0.2"/>
  </sheetData>
  <mergeCells count="8">
    <mergeCell ref="A15:B15"/>
    <mergeCell ref="A1:I1"/>
    <mergeCell ref="A2:A3"/>
    <mergeCell ref="B2:C2"/>
    <mergeCell ref="D2:E2"/>
    <mergeCell ref="F2:G2"/>
    <mergeCell ref="H2:I2"/>
    <mergeCell ref="A14:B14"/>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A33" sqref="A33:J33"/>
    </sheetView>
  </sheetViews>
  <sheetFormatPr defaultRowHeight="12.75" x14ac:dyDescent="0.2"/>
  <cols>
    <col min="1" max="2" width="14.7109375" bestFit="1" customWidth="1"/>
    <col min="3" max="3" width="19.42578125" bestFit="1" customWidth="1"/>
    <col min="4" max="4" width="14.7109375" bestFit="1" customWidth="1"/>
    <col min="5" max="5" width="19.42578125" bestFit="1" customWidth="1"/>
    <col min="6" max="6" width="7.42578125" bestFit="1" customWidth="1"/>
    <col min="7" max="7" width="16.7109375" bestFit="1" customWidth="1"/>
    <col min="8" max="8" width="9.7109375" bestFit="1" customWidth="1"/>
    <col min="9" max="9" width="2.7109375" bestFit="1" customWidth="1"/>
    <col min="10" max="10" width="13.28515625" bestFit="1" customWidth="1"/>
    <col min="11" max="11" width="4.7109375" bestFit="1" customWidth="1"/>
  </cols>
  <sheetData>
    <row r="1" spans="1:10" ht="15" customHeight="1" x14ac:dyDescent="0.2">
      <c r="A1" s="373" t="s">
        <v>16</v>
      </c>
      <c r="B1" s="373"/>
      <c r="C1" s="373"/>
      <c r="D1" s="373"/>
      <c r="E1" s="373"/>
      <c r="F1" s="373"/>
      <c r="G1" s="373"/>
      <c r="H1" s="373"/>
      <c r="I1" s="373"/>
    </row>
    <row r="2" spans="1:10" s="4" customFormat="1" ht="18" customHeight="1" x14ac:dyDescent="0.2">
      <c r="A2" s="347" t="s">
        <v>143</v>
      </c>
      <c r="B2" s="353" t="s">
        <v>243</v>
      </c>
      <c r="C2" s="354"/>
      <c r="D2" s="353" t="s">
        <v>244</v>
      </c>
      <c r="E2" s="354"/>
      <c r="F2" s="353" t="s">
        <v>245</v>
      </c>
      <c r="G2" s="354"/>
      <c r="H2" s="353" t="s">
        <v>146</v>
      </c>
      <c r="I2" s="385"/>
      <c r="J2" s="354"/>
    </row>
    <row r="3" spans="1:10" s="4" customFormat="1" ht="27" customHeight="1" x14ac:dyDescent="0.2">
      <c r="A3" s="349"/>
      <c r="B3" s="8" t="s">
        <v>246</v>
      </c>
      <c r="C3" s="9" t="s">
        <v>247</v>
      </c>
      <c r="D3" s="8" t="s">
        <v>246</v>
      </c>
      <c r="E3" s="9" t="s">
        <v>247</v>
      </c>
      <c r="F3" s="8" t="s">
        <v>246</v>
      </c>
      <c r="G3" s="28" t="s">
        <v>247</v>
      </c>
      <c r="H3" s="23" t="s">
        <v>246</v>
      </c>
      <c r="I3" s="386" t="s">
        <v>247</v>
      </c>
      <c r="J3" s="387"/>
    </row>
    <row r="4" spans="1:10" s="4" customFormat="1" ht="18" customHeight="1" x14ac:dyDescent="0.2">
      <c r="A4" s="3" t="s">
        <v>68</v>
      </c>
      <c r="B4" s="25">
        <v>30008</v>
      </c>
      <c r="C4" s="31">
        <v>494674.7</v>
      </c>
      <c r="D4" s="25">
        <v>61395</v>
      </c>
      <c r="E4" s="31">
        <v>1303423.44</v>
      </c>
      <c r="F4" s="33">
        <v>1</v>
      </c>
      <c r="G4" s="33">
        <v>0.22</v>
      </c>
      <c r="H4" s="25">
        <v>23886</v>
      </c>
      <c r="I4" s="383">
        <v>459933.82</v>
      </c>
      <c r="J4" s="384"/>
    </row>
    <row r="5" spans="1:10" s="4" customFormat="1" ht="18" customHeight="1" x14ac:dyDescent="0.2">
      <c r="A5" s="3" t="s">
        <v>69</v>
      </c>
      <c r="B5" s="25">
        <v>26354</v>
      </c>
      <c r="C5" s="31">
        <v>400908.06</v>
      </c>
      <c r="D5" s="25">
        <v>35355</v>
      </c>
      <c r="E5" s="31">
        <v>677430.61</v>
      </c>
      <c r="F5" s="33">
        <v>0</v>
      </c>
      <c r="G5" s="33">
        <v>0</v>
      </c>
      <c r="H5" s="25">
        <v>61709</v>
      </c>
      <c r="I5" s="383">
        <v>1078338.67</v>
      </c>
      <c r="J5" s="384"/>
    </row>
    <row r="6" spans="1:10" s="4" customFormat="1" ht="18" customHeight="1" x14ac:dyDescent="0.2">
      <c r="A6" s="3" t="s">
        <v>152</v>
      </c>
      <c r="B6" s="25">
        <v>3442</v>
      </c>
      <c r="C6" s="25">
        <v>48912.74</v>
      </c>
      <c r="D6" s="25">
        <v>5588</v>
      </c>
      <c r="E6" s="31">
        <v>113974.59</v>
      </c>
      <c r="F6" s="33">
        <v>0</v>
      </c>
      <c r="G6" s="33">
        <v>0</v>
      </c>
      <c r="H6" s="25">
        <v>9030</v>
      </c>
      <c r="I6" s="383">
        <v>162887.32999999999</v>
      </c>
      <c r="J6" s="384"/>
    </row>
    <row r="7" spans="1:10" s="4" customFormat="1" ht="18" customHeight="1" x14ac:dyDescent="0.2">
      <c r="A7" s="3" t="s">
        <v>153</v>
      </c>
      <c r="B7" s="25">
        <v>4470</v>
      </c>
      <c r="C7" s="25">
        <v>87009.74</v>
      </c>
      <c r="D7" s="25">
        <v>1770</v>
      </c>
      <c r="E7" s="25">
        <v>22494.35</v>
      </c>
      <c r="F7" s="33">
        <v>0</v>
      </c>
      <c r="G7" s="33">
        <v>0</v>
      </c>
      <c r="H7" s="25">
        <v>6240</v>
      </c>
      <c r="I7" s="383">
        <v>109504.09</v>
      </c>
      <c r="J7" s="384"/>
    </row>
    <row r="8" spans="1:10" s="4" customFormat="1" ht="18" customHeight="1" x14ac:dyDescent="0.2">
      <c r="A8" s="3" t="s">
        <v>154</v>
      </c>
      <c r="B8" s="25">
        <v>3067</v>
      </c>
      <c r="C8" s="25">
        <v>53079.63</v>
      </c>
      <c r="D8" s="25">
        <v>5252</v>
      </c>
      <c r="E8" s="31">
        <v>103335.67</v>
      </c>
      <c r="F8" s="33">
        <v>0</v>
      </c>
      <c r="G8" s="33">
        <v>0</v>
      </c>
      <c r="H8" s="25">
        <v>8319</v>
      </c>
      <c r="I8" s="383">
        <v>156415.29999999999</v>
      </c>
      <c r="J8" s="384"/>
    </row>
    <row r="9" spans="1:10" s="4" customFormat="1" ht="18" customHeight="1" x14ac:dyDescent="0.2">
      <c r="A9" s="3" t="s">
        <v>155</v>
      </c>
      <c r="B9" s="25">
        <v>3122</v>
      </c>
      <c r="C9" s="25">
        <v>54314.01</v>
      </c>
      <c r="D9" s="25">
        <v>4535</v>
      </c>
      <c r="E9" s="25">
        <v>91539.73</v>
      </c>
      <c r="F9" s="33">
        <v>0</v>
      </c>
      <c r="G9" s="33">
        <v>0</v>
      </c>
      <c r="H9" s="25">
        <v>7657</v>
      </c>
      <c r="I9" s="383">
        <v>145853.74</v>
      </c>
      <c r="J9" s="384"/>
    </row>
    <row r="10" spans="1:10" s="4" customFormat="1" ht="18" customHeight="1" x14ac:dyDescent="0.2">
      <c r="A10" s="3" t="s">
        <v>156</v>
      </c>
      <c r="B10" s="25">
        <v>3534</v>
      </c>
      <c r="C10" s="25">
        <v>43548.04</v>
      </c>
      <c r="D10" s="25">
        <v>5036</v>
      </c>
      <c r="E10" s="25">
        <v>92454.69</v>
      </c>
      <c r="F10" s="33">
        <v>0</v>
      </c>
      <c r="G10" s="33">
        <v>0</v>
      </c>
      <c r="H10" s="25">
        <v>8570</v>
      </c>
      <c r="I10" s="383">
        <v>136002.73000000001</v>
      </c>
      <c r="J10" s="384"/>
    </row>
    <row r="11" spans="1:10" s="4" customFormat="1" ht="18" customHeight="1" x14ac:dyDescent="0.2">
      <c r="A11" s="3" t="s">
        <v>157</v>
      </c>
      <c r="B11" s="25">
        <v>2840</v>
      </c>
      <c r="C11" s="25">
        <v>37394.78</v>
      </c>
      <c r="D11" s="25">
        <v>4388</v>
      </c>
      <c r="E11" s="25">
        <v>85624.29</v>
      </c>
      <c r="F11" s="33">
        <v>0</v>
      </c>
      <c r="G11" s="33">
        <v>0</v>
      </c>
      <c r="H11" s="25">
        <v>7228</v>
      </c>
      <c r="I11" s="383">
        <v>123019.07</v>
      </c>
      <c r="J11" s="384"/>
    </row>
    <row r="12" spans="1:10" s="4" customFormat="1" ht="18" customHeight="1" x14ac:dyDescent="0.2">
      <c r="A12" s="3" t="s">
        <v>158</v>
      </c>
      <c r="B12" s="25">
        <v>2958</v>
      </c>
      <c r="C12" s="25">
        <v>35876.15</v>
      </c>
      <c r="D12" s="25">
        <v>4572</v>
      </c>
      <c r="E12" s="25">
        <v>85078.91</v>
      </c>
      <c r="F12" s="33">
        <v>0</v>
      </c>
      <c r="G12" s="33">
        <v>0</v>
      </c>
      <c r="H12" s="25">
        <v>7530</v>
      </c>
      <c r="I12" s="383">
        <v>120955.06</v>
      </c>
      <c r="J12" s="384"/>
    </row>
    <row r="13" spans="1:10" s="4" customFormat="1" ht="18" customHeight="1" x14ac:dyDescent="0.2">
      <c r="A13" s="3" t="s">
        <v>159</v>
      </c>
      <c r="B13" s="25">
        <v>2921</v>
      </c>
      <c r="C13" s="25">
        <v>40772.97</v>
      </c>
      <c r="D13" s="25">
        <v>4214</v>
      </c>
      <c r="E13" s="25">
        <v>82928.38</v>
      </c>
      <c r="F13" s="33">
        <v>0</v>
      </c>
      <c r="G13" s="33">
        <v>0</v>
      </c>
      <c r="H13" s="25">
        <v>7135</v>
      </c>
      <c r="I13" s="383">
        <v>123701.35</v>
      </c>
      <c r="J13" s="384"/>
    </row>
    <row r="14" spans="1:10" s="4" customFormat="1" ht="18" customHeight="1" x14ac:dyDescent="0.2">
      <c r="A14" s="337" t="s">
        <v>104</v>
      </c>
      <c r="B14" s="337"/>
      <c r="C14" s="108"/>
      <c r="D14" s="108"/>
      <c r="E14" s="108"/>
      <c r="F14" s="109"/>
      <c r="G14" s="109"/>
      <c r="H14" s="108"/>
      <c r="I14" s="110"/>
      <c r="J14" s="110"/>
    </row>
    <row r="15" spans="1:10" s="4" customFormat="1" ht="18.75" customHeight="1" x14ac:dyDescent="0.2">
      <c r="A15" s="337" t="s">
        <v>239</v>
      </c>
      <c r="B15" s="337"/>
    </row>
    <row r="16" spans="1:10" s="4" customFormat="1" ht="28.35" customHeight="1" x14ac:dyDescent="0.2"/>
  </sheetData>
  <mergeCells count="19">
    <mergeCell ref="A1:I1"/>
    <mergeCell ref="A2:A3"/>
    <mergeCell ref="B2:C2"/>
    <mergeCell ref="D2:E2"/>
    <mergeCell ref="F2:G2"/>
    <mergeCell ref="H2:J2"/>
    <mergeCell ref="I3:J3"/>
    <mergeCell ref="A15:B15"/>
    <mergeCell ref="I4:J4"/>
    <mergeCell ref="I5:J5"/>
    <mergeCell ref="I6:J6"/>
    <mergeCell ref="I7:J7"/>
    <mergeCell ref="I8:J8"/>
    <mergeCell ref="I9:J9"/>
    <mergeCell ref="A14:B14"/>
    <mergeCell ref="I10:J10"/>
    <mergeCell ref="I11:J11"/>
    <mergeCell ref="I12:J12"/>
    <mergeCell ref="I13:J1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election activeCell="A33" sqref="A33:J33"/>
    </sheetView>
  </sheetViews>
  <sheetFormatPr defaultRowHeight="12.75" x14ac:dyDescent="0.2"/>
  <cols>
    <col min="1" max="1" width="10.7109375" bestFit="1" customWidth="1"/>
    <col min="2" max="13" width="14.7109375" bestFit="1" customWidth="1"/>
    <col min="14" max="14" width="4.7109375" bestFit="1" customWidth="1"/>
  </cols>
  <sheetData>
    <row r="1" spans="1:13" ht="16.5" customHeight="1" x14ac:dyDescent="0.2">
      <c r="A1" s="373" t="s">
        <v>248</v>
      </c>
      <c r="B1" s="373"/>
      <c r="C1" s="373"/>
      <c r="D1" s="373"/>
      <c r="E1" s="373"/>
      <c r="F1" s="373"/>
      <c r="G1" s="373"/>
      <c r="H1" s="373"/>
      <c r="I1" s="373"/>
      <c r="J1" s="373"/>
      <c r="K1" s="373"/>
      <c r="L1" s="373"/>
      <c r="M1" s="373"/>
    </row>
    <row r="2" spans="1:13" s="4" customFormat="1" ht="18" customHeight="1" x14ac:dyDescent="0.2">
      <c r="A2" s="388" t="s">
        <v>249</v>
      </c>
      <c r="B2" s="353" t="s">
        <v>250</v>
      </c>
      <c r="C2" s="385"/>
      <c r="D2" s="385"/>
      <c r="E2" s="385"/>
      <c r="F2" s="385"/>
      <c r="G2" s="385"/>
      <c r="H2" s="385"/>
      <c r="I2" s="354"/>
      <c r="J2" s="362" t="s">
        <v>251</v>
      </c>
      <c r="K2" s="363"/>
      <c r="L2" s="362" t="s">
        <v>146</v>
      </c>
      <c r="M2" s="363"/>
    </row>
    <row r="3" spans="1:13" s="4" customFormat="1" ht="18" customHeight="1" x14ac:dyDescent="0.2">
      <c r="A3" s="389"/>
      <c r="B3" s="353" t="s">
        <v>252</v>
      </c>
      <c r="C3" s="354"/>
      <c r="D3" s="353" t="s">
        <v>253</v>
      </c>
      <c r="E3" s="354"/>
      <c r="F3" s="353" t="s">
        <v>254</v>
      </c>
      <c r="G3" s="354"/>
      <c r="H3" s="353" t="s">
        <v>255</v>
      </c>
      <c r="I3" s="354"/>
      <c r="J3" s="364"/>
      <c r="K3" s="365"/>
      <c r="L3" s="364"/>
      <c r="M3" s="365"/>
    </row>
    <row r="4" spans="1:13" s="4" customFormat="1" ht="27" customHeight="1" x14ac:dyDescent="0.2">
      <c r="A4" s="40" t="s">
        <v>256</v>
      </c>
      <c r="B4" s="24" t="s">
        <v>177</v>
      </c>
      <c r="C4" s="28" t="s">
        <v>178</v>
      </c>
      <c r="D4" s="24" t="s">
        <v>177</v>
      </c>
      <c r="E4" s="28" t="s">
        <v>257</v>
      </c>
      <c r="F4" s="24" t="s">
        <v>177</v>
      </c>
      <c r="G4" s="28" t="s">
        <v>257</v>
      </c>
      <c r="H4" s="24" t="s">
        <v>177</v>
      </c>
      <c r="I4" s="28" t="s">
        <v>257</v>
      </c>
      <c r="J4" s="24" t="s">
        <v>177</v>
      </c>
      <c r="K4" s="28" t="s">
        <v>257</v>
      </c>
      <c r="L4" s="24" t="s">
        <v>177</v>
      </c>
      <c r="M4" s="28" t="s">
        <v>257</v>
      </c>
    </row>
    <row r="5" spans="1:13" s="4" customFormat="1" ht="18" customHeight="1" x14ac:dyDescent="0.2">
      <c r="A5" s="3" t="s">
        <v>68</v>
      </c>
      <c r="B5" s="25">
        <v>280</v>
      </c>
      <c r="C5" s="31">
        <v>1596761.05</v>
      </c>
      <c r="D5" s="25">
        <v>538</v>
      </c>
      <c r="E5" s="31">
        <v>408841.17</v>
      </c>
      <c r="F5" s="25">
        <v>322</v>
      </c>
      <c r="G5" s="31">
        <v>104834</v>
      </c>
      <c r="H5" s="25">
        <v>216</v>
      </c>
      <c r="I5" s="25">
        <v>16271.32</v>
      </c>
      <c r="J5" s="25">
        <v>88</v>
      </c>
      <c r="K5" s="25">
        <v>10928.98</v>
      </c>
      <c r="L5" s="25">
        <v>1444</v>
      </c>
      <c r="M5" s="31">
        <v>2137636.52</v>
      </c>
    </row>
    <row r="6" spans="1:13" s="4" customFormat="1" ht="18" customHeight="1" x14ac:dyDescent="0.2">
      <c r="A6" s="3" t="s">
        <v>69</v>
      </c>
      <c r="B6" s="25">
        <v>152</v>
      </c>
      <c r="C6" s="31">
        <v>742806.11</v>
      </c>
      <c r="D6" s="25">
        <v>249</v>
      </c>
      <c r="E6" s="31">
        <v>216024.15</v>
      </c>
      <c r="F6" s="25">
        <v>172</v>
      </c>
      <c r="G6" s="25">
        <v>42705.23</v>
      </c>
      <c r="H6" s="25">
        <v>123</v>
      </c>
      <c r="I6" s="25">
        <v>11654.825999999999</v>
      </c>
      <c r="J6" s="25">
        <v>29</v>
      </c>
      <c r="K6" s="25">
        <v>7917.36</v>
      </c>
      <c r="L6" s="25">
        <v>725</v>
      </c>
      <c r="M6" s="31">
        <v>1021107.676</v>
      </c>
    </row>
    <row r="7" spans="1:13" s="4" customFormat="1" ht="18" customHeight="1" x14ac:dyDescent="0.2">
      <c r="A7" s="3" t="s">
        <v>152</v>
      </c>
      <c r="B7" s="25">
        <v>21</v>
      </c>
      <c r="C7" s="25">
        <v>85560.55</v>
      </c>
      <c r="D7" s="25">
        <v>22</v>
      </c>
      <c r="E7" s="25">
        <v>16730</v>
      </c>
      <c r="F7" s="25">
        <v>13</v>
      </c>
      <c r="G7" s="25">
        <v>7273.57</v>
      </c>
      <c r="H7" s="25">
        <v>9</v>
      </c>
      <c r="I7" s="25">
        <v>1837.03</v>
      </c>
      <c r="J7" s="25">
        <v>3</v>
      </c>
      <c r="K7" s="25">
        <v>1496.41</v>
      </c>
      <c r="L7" s="25">
        <v>68</v>
      </c>
      <c r="M7" s="31">
        <v>112897.56</v>
      </c>
    </row>
    <row r="8" spans="1:13" s="4" customFormat="1" ht="18" customHeight="1" x14ac:dyDescent="0.2">
      <c r="A8" s="3" t="s">
        <v>153</v>
      </c>
      <c r="B8" s="25">
        <v>15</v>
      </c>
      <c r="C8" s="25">
        <v>89278.02</v>
      </c>
      <c r="D8" s="25">
        <v>22</v>
      </c>
      <c r="E8" s="25">
        <v>8175</v>
      </c>
      <c r="F8" s="25">
        <v>16</v>
      </c>
      <c r="G8" s="25">
        <v>3913.14</v>
      </c>
      <c r="H8" s="25">
        <v>11</v>
      </c>
      <c r="I8" s="25">
        <v>1455.11</v>
      </c>
      <c r="J8" s="25">
        <v>2</v>
      </c>
      <c r="K8" s="25">
        <v>151</v>
      </c>
      <c r="L8" s="25">
        <v>66</v>
      </c>
      <c r="M8" s="31">
        <v>102972.27</v>
      </c>
    </row>
    <row r="9" spans="1:13" s="4" customFormat="1" ht="18" customHeight="1" x14ac:dyDescent="0.2">
      <c r="A9" s="3" t="s">
        <v>154</v>
      </c>
      <c r="B9" s="25">
        <v>12</v>
      </c>
      <c r="C9" s="25">
        <v>35060.97</v>
      </c>
      <c r="D9" s="25">
        <v>32</v>
      </c>
      <c r="E9" s="25">
        <v>29036.61</v>
      </c>
      <c r="F9" s="25">
        <v>28</v>
      </c>
      <c r="G9" s="25">
        <v>8958.5499999999993</v>
      </c>
      <c r="H9" s="25">
        <v>15</v>
      </c>
      <c r="I9" s="25">
        <v>2349.19</v>
      </c>
      <c r="J9" s="25">
        <v>7</v>
      </c>
      <c r="K9" s="25">
        <v>664.43</v>
      </c>
      <c r="L9" s="25">
        <v>94</v>
      </c>
      <c r="M9" s="25">
        <v>76069.75</v>
      </c>
    </row>
    <row r="10" spans="1:13" s="4" customFormat="1" ht="18" customHeight="1" x14ac:dyDescent="0.2">
      <c r="A10" s="3" t="s">
        <v>155</v>
      </c>
      <c r="B10" s="25">
        <v>21</v>
      </c>
      <c r="C10" s="25">
        <v>74224.460000000006</v>
      </c>
      <c r="D10" s="25">
        <v>29</v>
      </c>
      <c r="E10" s="25">
        <v>33412.129999999997</v>
      </c>
      <c r="F10" s="25">
        <v>24</v>
      </c>
      <c r="G10" s="25">
        <v>3184.32</v>
      </c>
      <c r="H10" s="25">
        <v>14</v>
      </c>
      <c r="I10" s="25">
        <v>1432.0260000000001</v>
      </c>
      <c r="J10" s="25">
        <v>3</v>
      </c>
      <c r="K10" s="25">
        <v>42.76</v>
      </c>
      <c r="L10" s="25">
        <v>91</v>
      </c>
      <c r="M10" s="31">
        <v>112295.696</v>
      </c>
    </row>
    <row r="11" spans="1:13" s="4" customFormat="1" ht="18" customHeight="1" x14ac:dyDescent="0.2">
      <c r="A11" s="3" t="s">
        <v>156</v>
      </c>
      <c r="B11" s="25">
        <v>23</v>
      </c>
      <c r="C11" s="31">
        <v>150168.39000000001</v>
      </c>
      <c r="D11" s="25">
        <v>41</v>
      </c>
      <c r="E11" s="25">
        <v>44267.69</v>
      </c>
      <c r="F11" s="25">
        <v>31</v>
      </c>
      <c r="G11" s="25">
        <v>5276.04</v>
      </c>
      <c r="H11" s="25">
        <v>18</v>
      </c>
      <c r="I11" s="25">
        <v>1549.69</v>
      </c>
      <c r="J11" s="25">
        <v>5</v>
      </c>
      <c r="K11" s="25">
        <v>4729.1000000000004</v>
      </c>
      <c r="L11" s="25">
        <v>118</v>
      </c>
      <c r="M11" s="31">
        <v>205990.91</v>
      </c>
    </row>
    <row r="12" spans="1:13" s="4" customFormat="1" ht="18" customHeight="1" x14ac:dyDescent="0.2">
      <c r="A12" s="3" t="s">
        <v>157</v>
      </c>
      <c r="B12" s="25">
        <v>19</v>
      </c>
      <c r="C12" s="25">
        <v>44744.61</v>
      </c>
      <c r="D12" s="25">
        <v>34</v>
      </c>
      <c r="E12" s="25">
        <v>16583.669999999998</v>
      </c>
      <c r="F12" s="25">
        <v>25</v>
      </c>
      <c r="G12" s="25">
        <v>4558.79</v>
      </c>
      <c r="H12" s="25">
        <v>19</v>
      </c>
      <c r="I12" s="25">
        <v>1307.9100000000001</v>
      </c>
      <c r="J12" s="25">
        <v>3</v>
      </c>
      <c r="K12" s="25">
        <v>580</v>
      </c>
      <c r="L12" s="25">
        <v>100</v>
      </c>
      <c r="M12" s="25">
        <v>67774.98</v>
      </c>
    </row>
    <row r="13" spans="1:13" s="4" customFormat="1" ht="18" customHeight="1" x14ac:dyDescent="0.2">
      <c r="A13" s="3" t="s">
        <v>158</v>
      </c>
      <c r="B13" s="25">
        <v>24</v>
      </c>
      <c r="C13" s="31">
        <v>228957.98</v>
      </c>
      <c r="D13" s="25">
        <v>25</v>
      </c>
      <c r="E13" s="25">
        <v>32123.03</v>
      </c>
      <c r="F13" s="25">
        <v>14</v>
      </c>
      <c r="G13" s="25">
        <v>2177.16</v>
      </c>
      <c r="H13" s="25">
        <v>19</v>
      </c>
      <c r="I13" s="25">
        <v>492.77</v>
      </c>
      <c r="J13" s="25">
        <v>1</v>
      </c>
      <c r="K13" s="25">
        <v>28</v>
      </c>
      <c r="L13" s="25">
        <v>83</v>
      </c>
      <c r="M13" s="31">
        <v>263778.94</v>
      </c>
    </row>
    <row r="14" spans="1:13" s="4" customFormat="1" ht="18" customHeight="1" x14ac:dyDescent="0.2">
      <c r="A14" s="3" t="s">
        <v>159</v>
      </c>
      <c r="B14" s="25">
        <v>17</v>
      </c>
      <c r="C14" s="25">
        <v>34811.129999999997</v>
      </c>
      <c r="D14" s="25">
        <v>44</v>
      </c>
      <c r="E14" s="25">
        <v>35696.019999999997</v>
      </c>
      <c r="F14" s="25">
        <v>21</v>
      </c>
      <c r="G14" s="25">
        <v>7363.66</v>
      </c>
      <c r="H14" s="25">
        <v>18</v>
      </c>
      <c r="I14" s="25">
        <v>1231.0999999999999</v>
      </c>
      <c r="J14" s="25">
        <v>5</v>
      </c>
      <c r="K14" s="25">
        <v>225.66</v>
      </c>
      <c r="L14" s="25">
        <v>105</v>
      </c>
      <c r="M14" s="25">
        <v>79327.570000000007</v>
      </c>
    </row>
    <row r="15" spans="1:13" s="4" customFormat="1" ht="15" customHeight="1" x14ac:dyDescent="0.2">
      <c r="A15" s="337" t="s">
        <v>104</v>
      </c>
      <c r="B15" s="337"/>
      <c r="C15" s="337"/>
      <c r="D15" s="337"/>
      <c r="E15" s="337"/>
      <c r="F15" s="337"/>
    </row>
    <row r="16" spans="1:13" s="4" customFormat="1" ht="13.5" customHeight="1" x14ac:dyDescent="0.2">
      <c r="A16" s="337" t="s">
        <v>258</v>
      </c>
      <c r="B16" s="337"/>
      <c r="C16" s="337"/>
      <c r="D16" s="337"/>
      <c r="E16" s="337"/>
      <c r="F16" s="337"/>
    </row>
    <row r="17" s="4" customFormat="1" ht="26.85" customHeight="1" x14ac:dyDescent="0.2"/>
  </sheetData>
  <mergeCells count="11">
    <mergeCell ref="A15:F15"/>
    <mergeCell ref="A16:F16"/>
    <mergeCell ref="A1:M1"/>
    <mergeCell ref="A2:A3"/>
    <mergeCell ref="B2:I2"/>
    <mergeCell ref="J2:K3"/>
    <mergeCell ref="L2:M3"/>
    <mergeCell ref="B3:C3"/>
    <mergeCell ref="D3:E3"/>
    <mergeCell ref="F3:G3"/>
    <mergeCell ref="H3:I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A33" sqref="A33:J33"/>
    </sheetView>
  </sheetViews>
  <sheetFormatPr defaultRowHeight="12.75" x14ac:dyDescent="0.2"/>
  <cols>
    <col min="1" max="13" width="14.7109375" bestFit="1" customWidth="1"/>
    <col min="14" max="14" width="5.28515625" bestFit="1" customWidth="1"/>
  </cols>
  <sheetData>
    <row r="1" spans="1:13" ht="19.5" customHeight="1" x14ac:dyDescent="0.2">
      <c r="A1" s="373" t="s">
        <v>259</v>
      </c>
      <c r="B1" s="373"/>
      <c r="C1" s="373"/>
      <c r="D1" s="373"/>
      <c r="E1" s="373"/>
      <c r="F1" s="373"/>
      <c r="G1" s="373"/>
      <c r="H1" s="373"/>
      <c r="I1" s="373"/>
      <c r="J1" s="373"/>
      <c r="K1" s="373"/>
      <c r="L1" s="373"/>
      <c r="M1" s="373"/>
    </row>
    <row r="2" spans="1:13" s="4" customFormat="1" ht="18" customHeight="1" x14ac:dyDescent="0.2">
      <c r="A2" s="39" t="s">
        <v>249</v>
      </c>
      <c r="B2" s="359" t="s">
        <v>260</v>
      </c>
      <c r="C2" s="361"/>
      <c r="D2" s="359" t="s">
        <v>261</v>
      </c>
      <c r="E2" s="361"/>
      <c r="F2" s="359" t="s">
        <v>262</v>
      </c>
      <c r="G2" s="361"/>
      <c r="H2" s="353" t="s">
        <v>263</v>
      </c>
      <c r="I2" s="354"/>
      <c r="J2" s="359" t="s">
        <v>264</v>
      </c>
      <c r="K2" s="361"/>
      <c r="L2" s="359" t="s">
        <v>146</v>
      </c>
      <c r="M2" s="361"/>
    </row>
    <row r="3" spans="1:13" s="4" customFormat="1" ht="27" customHeight="1" x14ac:dyDescent="0.2">
      <c r="A3" s="40" t="s">
        <v>256</v>
      </c>
      <c r="B3" s="24" t="s">
        <v>177</v>
      </c>
      <c r="C3" s="28" t="s">
        <v>189</v>
      </c>
      <c r="D3" s="24" t="s">
        <v>177</v>
      </c>
      <c r="E3" s="28" t="s">
        <v>189</v>
      </c>
      <c r="F3" s="24" t="s">
        <v>177</v>
      </c>
      <c r="G3" s="28" t="s">
        <v>189</v>
      </c>
      <c r="H3" s="24" t="s">
        <v>177</v>
      </c>
      <c r="I3" s="28" t="s">
        <v>189</v>
      </c>
      <c r="J3" s="24" t="s">
        <v>177</v>
      </c>
      <c r="K3" s="28" t="s">
        <v>189</v>
      </c>
      <c r="L3" s="24" t="s">
        <v>177</v>
      </c>
      <c r="M3" s="28" t="s">
        <v>189</v>
      </c>
    </row>
    <row r="4" spans="1:13" s="4" customFormat="1" ht="18" customHeight="1" x14ac:dyDescent="0.2">
      <c r="A4" s="3" t="s">
        <v>68</v>
      </c>
      <c r="B4" s="25">
        <v>360</v>
      </c>
      <c r="C4" s="31">
        <v>154861.12</v>
      </c>
      <c r="D4" s="10">
        <v>331</v>
      </c>
      <c r="E4" s="31">
        <v>303486.87</v>
      </c>
      <c r="F4" s="25">
        <v>3591</v>
      </c>
      <c r="G4" s="41">
        <v>10772518.465</v>
      </c>
      <c r="H4" s="25">
        <v>134</v>
      </c>
      <c r="I4" s="31">
        <v>202450.83</v>
      </c>
      <c r="J4" s="25">
        <v>894</v>
      </c>
      <c r="K4" s="31">
        <v>249959.15</v>
      </c>
      <c r="L4" s="25">
        <v>5310</v>
      </c>
      <c r="M4" s="41">
        <v>11683276.435000001</v>
      </c>
    </row>
    <row r="5" spans="1:13" s="4" customFormat="1" ht="18" customHeight="1" x14ac:dyDescent="0.2">
      <c r="A5" s="3" t="s">
        <v>69</v>
      </c>
      <c r="B5" s="25">
        <v>512</v>
      </c>
      <c r="C5" s="31">
        <v>234729.88</v>
      </c>
      <c r="D5" s="10">
        <v>487</v>
      </c>
      <c r="E5" s="31">
        <v>422249.21</v>
      </c>
      <c r="F5" s="25">
        <v>3780</v>
      </c>
      <c r="G5" s="31">
        <v>6765506.5190000003</v>
      </c>
      <c r="H5" s="25">
        <v>178</v>
      </c>
      <c r="I5" s="31">
        <v>173082.86</v>
      </c>
      <c r="J5" s="25">
        <v>694</v>
      </c>
      <c r="K5" s="31">
        <v>219983.79</v>
      </c>
      <c r="L5" s="25">
        <v>5651</v>
      </c>
      <c r="M5" s="31">
        <v>7815552.3590000002</v>
      </c>
    </row>
    <row r="6" spans="1:13" s="4" customFormat="1" ht="18" customHeight="1" x14ac:dyDescent="0.2">
      <c r="A6" s="3" t="s">
        <v>152</v>
      </c>
      <c r="B6" s="25">
        <v>28</v>
      </c>
      <c r="C6" s="25">
        <v>19680.55</v>
      </c>
      <c r="D6" s="10">
        <v>7</v>
      </c>
      <c r="E6" s="25">
        <v>683.21</v>
      </c>
      <c r="F6" s="25">
        <v>310</v>
      </c>
      <c r="G6" s="31">
        <v>523390.07</v>
      </c>
      <c r="H6" s="25">
        <v>3</v>
      </c>
      <c r="I6" s="25">
        <v>2351</v>
      </c>
      <c r="J6" s="25">
        <v>66</v>
      </c>
      <c r="K6" s="25">
        <v>30074.17</v>
      </c>
      <c r="L6" s="25">
        <v>414</v>
      </c>
      <c r="M6" s="31">
        <v>576179</v>
      </c>
    </row>
    <row r="7" spans="1:13" s="4" customFormat="1" ht="18" customHeight="1" x14ac:dyDescent="0.2">
      <c r="A7" s="3" t="s">
        <v>153</v>
      </c>
      <c r="B7" s="25">
        <v>36</v>
      </c>
      <c r="C7" s="25">
        <v>8241.89</v>
      </c>
      <c r="D7" s="10">
        <v>65</v>
      </c>
      <c r="E7" s="25">
        <v>58224.05</v>
      </c>
      <c r="F7" s="25">
        <v>369</v>
      </c>
      <c r="G7" s="31">
        <v>629541.82999999996</v>
      </c>
      <c r="H7" s="25">
        <v>11</v>
      </c>
      <c r="I7" s="25">
        <v>7050</v>
      </c>
      <c r="J7" s="25">
        <v>82</v>
      </c>
      <c r="K7" s="25">
        <v>16243.84</v>
      </c>
      <c r="L7" s="25">
        <v>563</v>
      </c>
      <c r="M7" s="31">
        <v>719301.61</v>
      </c>
    </row>
    <row r="8" spans="1:13" s="4" customFormat="1" ht="18" customHeight="1" x14ac:dyDescent="0.2">
      <c r="A8" s="3" t="s">
        <v>154</v>
      </c>
      <c r="B8" s="25">
        <v>122</v>
      </c>
      <c r="C8" s="25">
        <v>24678.66</v>
      </c>
      <c r="D8" s="10">
        <v>31</v>
      </c>
      <c r="E8" s="25">
        <v>27659.57</v>
      </c>
      <c r="F8" s="25">
        <v>604</v>
      </c>
      <c r="G8" s="31">
        <v>852387.89399999997</v>
      </c>
      <c r="H8" s="25">
        <v>3</v>
      </c>
      <c r="I8" s="25">
        <v>7235</v>
      </c>
      <c r="J8" s="25">
        <v>101</v>
      </c>
      <c r="K8" s="25">
        <v>11516.43</v>
      </c>
      <c r="L8" s="25">
        <v>861</v>
      </c>
      <c r="M8" s="31">
        <v>923477.554</v>
      </c>
    </row>
    <row r="9" spans="1:13" s="4" customFormat="1" ht="18" customHeight="1" x14ac:dyDescent="0.2">
      <c r="A9" s="3" t="s">
        <v>155</v>
      </c>
      <c r="B9" s="25">
        <v>24</v>
      </c>
      <c r="C9" s="25">
        <v>3101.28</v>
      </c>
      <c r="D9" s="10">
        <v>52</v>
      </c>
      <c r="E9" s="25">
        <v>33374.910000000003</v>
      </c>
      <c r="F9" s="25">
        <v>569</v>
      </c>
      <c r="G9" s="31">
        <v>694334.55</v>
      </c>
      <c r="H9" s="25">
        <v>22</v>
      </c>
      <c r="I9" s="25">
        <v>13707.45</v>
      </c>
      <c r="J9" s="25">
        <v>116</v>
      </c>
      <c r="K9" s="25">
        <v>45149.74</v>
      </c>
      <c r="L9" s="25">
        <v>783</v>
      </c>
      <c r="M9" s="31">
        <v>789667.93</v>
      </c>
    </row>
    <row r="10" spans="1:13" s="4" customFormat="1" ht="18" customHeight="1" x14ac:dyDescent="0.2">
      <c r="A10" s="3" t="s">
        <v>156</v>
      </c>
      <c r="B10" s="25">
        <v>155</v>
      </c>
      <c r="C10" s="31">
        <v>114544.94</v>
      </c>
      <c r="D10" s="10">
        <v>63</v>
      </c>
      <c r="E10" s="25">
        <v>39757.589999999997</v>
      </c>
      <c r="F10" s="25">
        <v>520</v>
      </c>
      <c r="G10" s="31">
        <v>756647.31499999994</v>
      </c>
      <c r="H10" s="25">
        <v>17</v>
      </c>
      <c r="I10" s="25">
        <v>17147</v>
      </c>
      <c r="J10" s="25">
        <v>115</v>
      </c>
      <c r="K10" s="25">
        <v>75942.13</v>
      </c>
      <c r="L10" s="25">
        <v>870</v>
      </c>
      <c r="M10" s="31">
        <v>1004038.975</v>
      </c>
    </row>
    <row r="11" spans="1:13" s="4" customFormat="1" ht="18" customHeight="1" x14ac:dyDescent="0.2">
      <c r="A11" s="3" t="s">
        <v>157</v>
      </c>
      <c r="B11" s="25">
        <v>49</v>
      </c>
      <c r="C11" s="25">
        <v>16439.61</v>
      </c>
      <c r="D11" s="10">
        <v>149</v>
      </c>
      <c r="E11" s="31">
        <v>116232.35</v>
      </c>
      <c r="F11" s="25">
        <v>606</v>
      </c>
      <c r="G11" s="31">
        <v>1585493.25</v>
      </c>
      <c r="H11" s="25">
        <v>59</v>
      </c>
      <c r="I11" s="25">
        <v>67280.509999999995</v>
      </c>
      <c r="J11" s="25">
        <v>69</v>
      </c>
      <c r="K11" s="25">
        <v>7939.5</v>
      </c>
      <c r="L11" s="25">
        <v>932</v>
      </c>
      <c r="M11" s="31">
        <v>1793385.22</v>
      </c>
    </row>
    <row r="12" spans="1:13" s="4" customFormat="1" ht="18" customHeight="1" x14ac:dyDescent="0.2">
      <c r="A12" s="3" t="s">
        <v>158</v>
      </c>
      <c r="B12" s="25">
        <v>83</v>
      </c>
      <c r="C12" s="25">
        <v>46694.79</v>
      </c>
      <c r="D12" s="10">
        <v>38</v>
      </c>
      <c r="E12" s="25">
        <v>16351.23</v>
      </c>
      <c r="F12" s="25">
        <v>351</v>
      </c>
      <c r="G12" s="31">
        <v>1166733.71</v>
      </c>
      <c r="H12" s="25">
        <v>11</v>
      </c>
      <c r="I12" s="25">
        <v>4195.1000000000004</v>
      </c>
      <c r="J12" s="25">
        <v>59</v>
      </c>
      <c r="K12" s="25">
        <v>10214.709999999999</v>
      </c>
      <c r="L12" s="25">
        <v>542</v>
      </c>
      <c r="M12" s="31">
        <v>1244189.6399999999</v>
      </c>
    </row>
    <row r="13" spans="1:13" s="4" customFormat="1" ht="18" customHeight="1" x14ac:dyDescent="0.2">
      <c r="A13" s="3" t="s">
        <v>159</v>
      </c>
      <c r="B13" s="25">
        <v>15</v>
      </c>
      <c r="C13" s="25">
        <v>1348.16</v>
      </c>
      <c r="D13" s="10">
        <v>82</v>
      </c>
      <c r="E13" s="31">
        <v>129966.3</v>
      </c>
      <c r="F13" s="25">
        <v>451</v>
      </c>
      <c r="G13" s="31">
        <v>556977.9</v>
      </c>
      <c r="H13" s="25">
        <v>52</v>
      </c>
      <c r="I13" s="25">
        <v>54116.800000000003</v>
      </c>
      <c r="J13" s="25">
        <v>86</v>
      </c>
      <c r="K13" s="25">
        <v>22903.27</v>
      </c>
      <c r="L13" s="25">
        <v>686</v>
      </c>
      <c r="M13" s="31">
        <v>765312.43</v>
      </c>
    </row>
    <row r="14" spans="1:13" s="4" customFormat="1" ht="18" customHeight="1" x14ac:dyDescent="0.2">
      <c r="A14" s="337" t="s">
        <v>104</v>
      </c>
      <c r="B14" s="337"/>
      <c r="C14" s="337"/>
      <c r="D14" s="337"/>
      <c r="E14" s="337"/>
      <c r="F14" s="337"/>
      <c r="G14" s="337"/>
      <c r="H14" s="337"/>
      <c r="I14" s="337"/>
      <c r="J14" s="337"/>
      <c r="K14" s="337"/>
      <c r="L14" s="337"/>
      <c r="M14" s="337"/>
    </row>
    <row r="15" spans="1:13" s="4" customFormat="1" ht="19.5" customHeight="1" x14ac:dyDescent="0.2">
      <c r="A15" s="337" t="s">
        <v>258</v>
      </c>
      <c r="B15" s="337"/>
      <c r="C15" s="337"/>
      <c r="D15" s="337"/>
      <c r="E15" s="337"/>
      <c r="F15" s="337"/>
      <c r="G15" s="337"/>
      <c r="H15" s="337"/>
      <c r="I15" s="337"/>
      <c r="J15" s="337"/>
      <c r="K15" s="337"/>
      <c r="L15" s="337"/>
      <c r="M15" s="337"/>
    </row>
  </sheetData>
  <mergeCells count="9">
    <mergeCell ref="A15:M15"/>
    <mergeCell ref="A14:M14"/>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A33" sqref="A33:J33"/>
    </sheetView>
  </sheetViews>
  <sheetFormatPr defaultRowHeight="12.75" x14ac:dyDescent="0.2"/>
  <cols>
    <col min="1" max="4" width="14.7109375" bestFit="1" customWidth="1"/>
    <col min="5" max="5" width="24.140625" bestFit="1" customWidth="1"/>
    <col min="6" max="6" width="4.7109375" bestFit="1" customWidth="1"/>
  </cols>
  <sheetData>
    <row r="1" spans="1:5" ht="16.5" customHeight="1" x14ac:dyDescent="0.2">
      <c r="A1" s="390" t="s">
        <v>265</v>
      </c>
      <c r="B1" s="390"/>
      <c r="C1" s="390"/>
      <c r="D1" s="390"/>
      <c r="E1" s="390"/>
    </row>
    <row r="2" spans="1:5" s="4" customFormat="1" ht="18" customHeight="1" x14ac:dyDescent="0.2">
      <c r="A2" s="34" t="s">
        <v>266</v>
      </c>
      <c r="B2" s="2" t="s">
        <v>68</v>
      </c>
      <c r="C2" s="2" t="s">
        <v>69</v>
      </c>
      <c r="D2" s="2" t="s">
        <v>159</v>
      </c>
    </row>
    <row r="3" spans="1:5" s="4" customFormat="1" ht="18" customHeight="1" x14ac:dyDescent="0.2">
      <c r="A3" s="42" t="s">
        <v>243</v>
      </c>
      <c r="B3" s="43">
        <v>1082968.24</v>
      </c>
      <c r="C3" s="43">
        <v>532142.09</v>
      </c>
      <c r="D3" s="7">
        <v>59063.839999999997</v>
      </c>
    </row>
    <row r="4" spans="1:5" s="4" customFormat="1" ht="18" customHeight="1" x14ac:dyDescent="0.2">
      <c r="A4" s="42" t="s">
        <v>245</v>
      </c>
      <c r="B4" s="7">
        <v>192.7694075</v>
      </c>
      <c r="C4" s="7">
        <v>8.8105576299999999</v>
      </c>
      <c r="D4" s="7">
        <v>1.7222751000000001</v>
      </c>
    </row>
    <row r="5" spans="1:5" s="4" customFormat="1" ht="18" customHeight="1" x14ac:dyDescent="0.2">
      <c r="A5" s="42" t="s">
        <v>244</v>
      </c>
      <c r="B5" s="43">
        <v>7234825.6872836696</v>
      </c>
      <c r="C5" s="43">
        <v>5346702.8825481404</v>
      </c>
      <c r="D5" s="43">
        <v>610913.69520223397</v>
      </c>
    </row>
    <row r="6" spans="1:5" s="4" customFormat="1" ht="18" customHeight="1" x14ac:dyDescent="0.2">
      <c r="A6" s="337" t="s">
        <v>104</v>
      </c>
      <c r="B6" s="337"/>
      <c r="C6" s="111"/>
      <c r="D6" s="111"/>
    </row>
    <row r="7" spans="1:5" s="4" customFormat="1" ht="18.75" customHeight="1" x14ac:dyDescent="0.2">
      <c r="A7" s="337" t="s">
        <v>239</v>
      </c>
      <c r="B7" s="337"/>
    </row>
    <row r="8" spans="1:5" s="4" customFormat="1" ht="28.35" customHeight="1" x14ac:dyDescent="0.2"/>
  </sheetData>
  <mergeCells count="3">
    <mergeCell ref="A1:E1"/>
    <mergeCell ref="A7:B7"/>
    <mergeCell ref="A6:B6"/>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workbookViewId="0">
      <selection activeCell="A33" sqref="A33:J33"/>
    </sheetView>
  </sheetViews>
  <sheetFormatPr defaultRowHeight="12.75" x14ac:dyDescent="0.2"/>
  <cols>
    <col min="1" max="12" width="14.7109375" bestFit="1" customWidth="1"/>
    <col min="13" max="13" width="14" bestFit="1" customWidth="1"/>
    <col min="14" max="16" width="14.7109375" bestFit="1" customWidth="1"/>
    <col min="17" max="17" width="0.42578125" bestFit="1" customWidth="1"/>
    <col min="18" max="18" width="4.7109375" bestFit="1" customWidth="1"/>
  </cols>
  <sheetData>
    <row r="1" spans="1:17" ht="18.75" customHeight="1" x14ac:dyDescent="0.2">
      <c r="A1" s="373" t="s">
        <v>267</v>
      </c>
      <c r="B1" s="373"/>
      <c r="C1" s="373"/>
      <c r="D1" s="373"/>
      <c r="E1" s="373"/>
      <c r="F1" s="373"/>
      <c r="G1" s="373"/>
      <c r="H1" s="373"/>
      <c r="I1" s="373"/>
      <c r="J1" s="373"/>
      <c r="K1" s="373"/>
      <c r="L1" s="373"/>
      <c r="M1" s="373"/>
      <c r="N1" s="373"/>
      <c r="O1" s="373"/>
      <c r="P1" s="373"/>
      <c r="Q1" s="373"/>
    </row>
    <row r="2" spans="1:17" s="4" customFormat="1" ht="18" customHeight="1" x14ac:dyDescent="0.2">
      <c r="A2" s="393" t="s">
        <v>143</v>
      </c>
      <c r="B2" s="393" t="s">
        <v>268</v>
      </c>
      <c r="C2" s="393" t="s">
        <v>269</v>
      </c>
      <c r="D2" s="393" t="s">
        <v>270</v>
      </c>
      <c r="E2" s="393" t="s">
        <v>271</v>
      </c>
      <c r="F2" s="393" t="s">
        <v>272</v>
      </c>
      <c r="G2" s="393" t="s">
        <v>273</v>
      </c>
      <c r="H2" s="391" t="s">
        <v>274</v>
      </c>
      <c r="I2" s="391" t="s">
        <v>275</v>
      </c>
      <c r="J2" s="391" t="s">
        <v>276</v>
      </c>
      <c r="K2" s="393" t="s">
        <v>277</v>
      </c>
      <c r="L2" s="391" t="s">
        <v>278</v>
      </c>
      <c r="M2" s="391" t="s">
        <v>279</v>
      </c>
      <c r="N2" s="395" t="s">
        <v>280</v>
      </c>
      <c r="O2" s="396"/>
      <c r="P2" s="397"/>
    </row>
    <row r="3" spans="1:17" s="4" customFormat="1" ht="21.75" customHeight="1" x14ac:dyDescent="0.2">
      <c r="A3" s="394"/>
      <c r="B3" s="394"/>
      <c r="C3" s="394"/>
      <c r="D3" s="394"/>
      <c r="E3" s="394"/>
      <c r="F3" s="394"/>
      <c r="G3" s="394"/>
      <c r="H3" s="392"/>
      <c r="I3" s="392"/>
      <c r="J3" s="392"/>
      <c r="K3" s="394"/>
      <c r="L3" s="392"/>
      <c r="M3" s="392"/>
      <c r="N3" s="44" t="s">
        <v>281</v>
      </c>
      <c r="O3" s="44" t="s">
        <v>282</v>
      </c>
      <c r="P3" s="44" t="s">
        <v>283</v>
      </c>
    </row>
    <row r="4" spans="1:17" s="4" customFormat="1" ht="18" customHeight="1" x14ac:dyDescent="0.2">
      <c r="A4" s="29" t="s">
        <v>68</v>
      </c>
      <c r="B4" s="7">
        <v>5619</v>
      </c>
      <c r="C4" s="7">
        <v>52</v>
      </c>
      <c r="D4" s="7">
        <v>2794</v>
      </c>
      <c r="E4" s="30">
        <v>246</v>
      </c>
      <c r="F4" s="7">
        <v>3585.9</v>
      </c>
      <c r="G4" s="43">
        <v>771603.31</v>
      </c>
      <c r="H4" s="43">
        <v>1082968.24</v>
      </c>
      <c r="I4" s="7">
        <v>4402.3099186990003</v>
      </c>
      <c r="J4" s="7">
        <v>30200.737332329001</v>
      </c>
      <c r="K4" s="43">
        <v>771603.31</v>
      </c>
      <c r="L4" s="43">
        <v>1082968.05</v>
      </c>
      <c r="M4" s="45">
        <v>14224996.970000001</v>
      </c>
      <c r="N4" s="7">
        <v>36443.980000000003</v>
      </c>
      <c r="O4" s="7">
        <v>29241.48</v>
      </c>
      <c r="P4" s="7">
        <v>32968.68</v>
      </c>
    </row>
    <row r="5" spans="1:17" s="4" customFormat="1" ht="18" customHeight="1" x14ac:dyDescent="0.2">
      <c r="A5" s="29" t="s">
        <v>69</v>
      </c>
      <c r="B5" s="7">
        <v>5216</v>
      </c>
      <c r="C5" s="7">
        <v>36</v>
      </c>
      <c r="D5" s="7">
        <v>2719</v>
      </c>
      <c r="E5" s="30">
        <v>166</v>
      </c>
      <c r="F5" s="7">
        <v>2108.4899999999998</v>
      </c>
      <c r="G5" s="43">
        <v>347923.56</v>
      </c>
      <c r="H5" s="43">
        <v>532142.09</v>
      </c>
      <c r="I5" s="7">
        <v>3205.6752409639998</v>
      </c>
      <c r="J5" s="7">
        <v>25238.065629905999</v>
      </c>
      <c r="K5" s="43">
        <v>347923.56</v>
      </c>
      <c r="L5" s="43">
        <v>532142.04</v>
      </c>
      <c r="M5" s="45">
        <v>14288775.859999999</v>
      </c>
      <c r="N5" s="7">
        <v>38989.65</v>
      </c>
      <c r="O5" s="7">
        <v>32972.559999999998</v>
      </c>
      <c r="P5" s="7">
        <v>36194.300000000003</v>
      </c>
    </row>
    <row r="6" spans="1:17" s="4" customFormat="1" ht="18" customHeight="1" x14ac:dyDescent="0.2">
      <c r="A6" s="29" t="s">
        <v>152</v>
      </c>
      <c r="B6" s="7">
        <v>5638</v>
      </c>
      <c r="C6" s="7">
        <v>52</v>
      </c>
      <c r="D6" s="7">
        <v>2768</v>
      </c>
      <c r="E6" s="30">
        <v>21</v>
      </c>
      <c r="F6" s="7">
        <v>233.88</v>
      </c>
      <c r="G6" s="7">
        <v>47332.62</v>
      </c>
      <c r="H6" s="7">
        <v>71629.66</v>
      </c>
      <c r="I6" s="7">
        <v>3410.9361904759999</v>
      </c>
      <c r="J6" s="7">
        <v>30626.671797503001</v>
      </c>
      <c r="K6" s="7">
        <v>47332.62</v>
      </c>
      <c r="L6" s="7">
        <v>71629.66</v>
      </c>
      <c r="M6" s="45">
        <v>15279535.369999999</v>
      </c>
      <c r="N6" s="7">
        <v>35213.300000000003</v>
      </c>
      <c r="O6" s="7">
        <v>32972.559999999998</v>
      </c>
      <c r="P6" s="7">
        <v>35160.36</v>
      </c>
    </row>
    <row r="7" spans="1:17" s="4" customFormat="1" ht="18" customHeight="1" x14ac:dyDescent="0.2">
      <c r="A7" s="29" t="s">
        <v>153</v>
      </c>
      <c r="B7" s="7">
        <v>5450</v>
      </c>
      <c r="C7" s="7">
        <v>52</v>
      </c>
      <c r="D7" s="7">
        <v>2755</v>
      </c>
      <c r="E7" s="30">
        <v>22</v>
      </c>
      <c r="F7" s="7">
        <v>258.01</v>
      </c>
      <c r="G7" s="7">
        <v>51335.45</v>
      </c>
      <c r="H7" s="7">
        <v>75360.5</v>
      </c>
      <c r="I7" s="7">
        <v>3425.4772727270001</v>
      </c>
      <c r="J7" s="7">
        <v>29208.364016898999</v>
      </c>
      <c r="K7" s="7">
        <v>51335.45</v>
      </c>
      <c r="L7" s="7">
        <v>75360.5</v>
      </c>
      <c r="M7" s="45">
        <v>14869671.1</v>
      </c>
      <c r="N7" s="7">
        <v>35993.53</v>
      </c>
      <c r="O7" s="7">
        <v>34302.89</v>
      </c>
      <c r="P7" s="7">
        <v>35322.379999999997</v>
      </c>
    </row>
    <row r="8" spans="1:17" s="4" customFormat="1" ht="18" customHeight="1" x14ac:dyDescent="0.2">
      <c r="A8" s="29" t="s">
        <v>154</v>
      </c>
      <c r="B8" s="7">
        <v>5458</v>
      </c>
      <c r="C8" s="7">
        <v>36</v>
      </c>
      <c r="D8" s="7">
        <v>2698</v>
      </c>
      <c r="E8" s="30">
        <v>21</v>
      </c>
      <c r="F8" s="7">
        <v>191.19</v>
      </c>
      <c r="G8" s="7">
        <v>41057.9</v>
      </c>
      <c r="H8" s="7">
        <v>64162.59</v>
      </c>
      <c r="I8" s="7">
        <v>3055.361428571</v>
      </c>
      <c r="J8" s="7">
        <v>33559.595167111002</v>
      </c>
      <c r="K8" s="7">
        <v>41057.9</v>
      </c>
      <c r="L8" s="7">
        <v>64162.58</v>
      </c>
      <c r="M8" s="45">
        <v>14501942.26</v>
      </c>
      <c r="N8" s="7">
        <v>35877.410000000003</v>
      </c>
      <c r="O8" s="7">
        <v>34784.68</v>
      </c>
      <c r="P8" s="7">
        <v>35423.480000000003</v>
      </c>
    </row>
    <row r="9" spans="1:17" s="4" customFormat="1" ht="18" customHeight="1" x14ac:dyDescent="0.2">
      <c r="A9" s="29" t="s">
        <v>155</v>
      </c>
      <c r="B9" s="7">
        <v>5240</v>
      </c>
      <c r="C9" s="7">
        <v>36</v>
      </c>
      <c r="D9" s="7">
        <v>2763</v>
      </c>
      <c r="E9" s="30">
        <v>22</v>
      </c>
      <c r="F9" s="7">
        <v>242.84</v>
      </c>
      <c r="G9" s="7">
        <v>41849.870000000003</v>
      </c>
      <c r="H9" s="7">
        <v>65168.480000000003</v>
      </c>
      <c r="I9" s="7">
        <v>2962.203636364</v>
      </c>
      <c r="J9" s="7">
        <v>26835.974304069001</v>
      </c>
      <c r="K9" s="7">
        <v>41849.870000000003</v>
      </c>
      <c r="L9" s="7">
        <v>65168.480000000003</v>
      </c>
      <c r="M9" s="45">
        <v>15314574.300000001</v>
      </c>
      <c r="N9" s="7">
        <v>37644.589999999997</v>
      </c>
      <c r="O9" s="7">
        <v>35106.57</v>
      </c>
      <c r="P9" s="7">
        <v>37606.58</v>
      </c>
    </row>
    <row r="10" spans="1:17" s="4" customFormat="1" ht="18" customHeight="1" x14ac:dyDescent="0.2">
      <c r="A10" s="29" t="s">
        <v>156</v>
      </c>
      <c r="B10" s="7">
        <v>5233</v>
      </c>
      <c r="C10" s="7">
        <v>36</v>
      </c>
      <c r="D10" s="7">
        <v>2823</v>
      </c>
      <c r="E10" s="30">
        <v>21</v>
      </c>
      <c r="F10" s="7">
        <v>292</v>
      </c>
      <c r="G10" s="7">
        <v>45597</v>
      </c>
      <c r="H10" s="7">
        <v>67896</v>
      </c>
      <c r="I10" s="7">
        <v>3233</v>
      </c>
      <c r="J10" s="7">
        <v>23230</v>
      </c>
      <c r="K10" s="7">
        <v>45597</v>
      </c>
      <c r="L10" s="7">
        <v>67896</v>
      </c>
      <c r="M10" s="45">
        <v>15934696</v>
      </c>
      <c r="N10" s="7">
        <v>38989.65</v>
      </c>
      <c r="O10" s="7">
        <v>37128.99</v>
      </c>
      <c r="P10" s="7">
        <v>38645.07</v>
      </c>
    </row>
    <row r="11" spans="1:17" s="4" customFormat="1" ht="18" customHeight="1" x14ac:dyDescent="0.2">
      <c r="A11" s="29" t="s">
        <v>157</v>
      </c>
      <c r="B11" s="7">
        <v>5232</v>
      </c>
      <c r="C11" s="7">
        <v>36</v>
      </c>
      <c r="D11" s="7">
        <v>2763</v>
      </c>
      <c r="E11" s="30">
        <v>18</v>
      </c>
      <c r="F11" s="7">
        <v>297.68</v>
      </c>
      <c r="G11" s="7">
        <v>38742.959999999999</v>
      </c>
      <c r="H11" s="7">
        <v>62476.71</v>
      </c>
      <c r="I11" s="7">
        <v>3470.928333333</v>
      </c>
      <c r="J11" s="7">
        <v>20987.876242945</v>
      </c>
      <c r="K11" s="7">
        <v>38742.959999999999</v>
      </c>
      <c r="L11" s="7">
        <v>62476.7</v>
      </c>
      <c r="M11" s="45">
        <v>14486401.68</v>
      </c>
      <c r="N11" s="7">
        <v>38934.35</v>
      </c>
      <c r="O11" s="7">
        <v>35985.629999999997</v>
      </c>
      <c r="P11" s="7">
        <v>36227.14</v>
      </c>
    </row>
    <row r="12" spans="1:17" s="4" customFormat="1" ht="18" customHeight="1" x14ac:dyDescent="0.2">
      <c r="A12" s="29" t="s">
        <v>158</v>
      </c>
      <c r="B12" s="7">
        <v>5217</v>
      </c>
      <c r="C12" s="7">
        <v>36</v>
      </c>
      <c r="D12" s="7">
        <v>2660</v>
      </c>
      <c r="E12" s="30">
        <v>21</v>
      </c>
      <c r="F12" s="7">
        <v>337.3</v>
      </c>
      <c r="G12" s="7">
        <v>43932.5</v>
      </c>
      <c r="H12" s="7">
        <v>66384.710000000006</v>
      </c>
      <c r="I12" s="7">
        <v>3161.1766670000002</v>
      </c>
      <c r="J12" s="7">
        <v>19681.20664</v>
      </c>
      <c r="K12" s="7">
        <v>43932.5</v>
      </c>
      <c r="L12" s="7">
        <v>66384.7</v>
      </c>
      <c r="M12" s="45">
        <v>13845109.369999999</v>
      </c>
      <c r="N12" s="7">
        <v>36616.639999999999</v>
      </c>
      <c r="O12" s="7">
        <v>33291.58</v>
      </c>
      <c r="P12" s="7">
        <v>34442.050000000003</v>
      </c>
    </row>
    <row r="13" spans="1:17" s="4" customFormat="1" ht="18" customHeight="1" x14ac:dyDescent="0.2">
      <c r="A13" s="29" t="s">
        <v>159</v>
      </c>
      <c r="B13" s="7">
        <v>5216</v>
      </c>
      <c r="C13" s="7">
        <v>36</v>
      </c>
      <c r="D13" s="7">
        <v>2719</v>
      </c>
      <c r="E13" s="30">
        <v>20</v>
      </c>
      <c r="F13" s="7">
        <v>255.31</v>
      </c>
      <c r="G13" s="7">
        <v>38075.67</v>
      </c>
      <c r="H13" s="7">
        <v>59063.839999999997</v>
      </c>
      <c r="I13" s="7">
        <v>2953.192</v>
      </c>
      <c r="J13" s="7">
        <v>23134.166307626001</v>
      </c>
      <c r="K13" s="7">
        <v>38075.67</v>
      </c>
      <c r="L13" s="7">
        <v>59063.82</v>
      </c>
      <c r="M13" s="45">
        <v>14288775.859999999</v>
      </c>
      <c r="N13" s="7">
        <v>36389.22</v>
      </c>
      <c r="O13" s="7">
        <v>34303.379999999997</v>
      </c>
      <c r="P13" s="7">
        <v>36194.300000000003</v>
      </c>
    </row>
    <row r="14" spans="1:17" s="4" customFormat="1" ht="19.5" customHeight="1" x14ac:dyDescent="0.2">
      <c r="A14" s="337" t="s">
        <v>104</v>
      </c>
      <c r="B14" s="337"/>
      <c r="C14" s="337"/>
      <c r="D14" s="337"/>
      <c r="E14" s="337"/>
      <c r="F14" s="337"/>
      <c r="G14" s="337"/>
      <c r="H14" s="337"/>
    </row>
    <row r="15" spans="1:17" s="4" customFormat="1" ht="18" customHeight="1" x14ac:dyDescent="0.2">
      <c r="A15" s="337" t="s">
        <v>284</v>
      </c>
      <c r="B15" s="337"/>
      <c r="C15" s="337"/>
      <c r="D15" s="337"/>
      <c r="E15" s="337"/>
      <c r="F15" s="337"/>
      <c r="G15" s="337"/>
      <c r="H15" s="337"/>
    </row>
    <row r="16" spans="1:17" s="4" customFormat="1" ht="24.6" customHeight="1" x14ac:dyDescent="0.2"/>
  </sheetData>
  <mergeCells count="17">
    <mergeCell ref="N2:P2"/>
    <mergeCell ref="A14:H14"/>
    <mergeCell ref="A1:Q1"/>
    <mergeCell ref="A2:A3"/>
    <mergeCell ref="B2:B3"/>
    <mergeCell ref="C2:C3"/>
    <mergeCell ref="D2:D3"/>
    <mergeCell ref="E2:E3"/>
    <mergeCell ref="F2:F3"/>
    <mergeCell ref="G2:G3"/>
    <mergeCell ref="H2:H3"/>
    <mergeCell ref="I2:I3"/>
    <mergeCell ref="A15:H15"/>
    <mergeCell ref="J2:J3"/>
    <mergeCell ref="K2:K3"/>
    <mergeCell ref="L2:L3"/>
    <mergeCell ref="M2:M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A33" sqref="A33:J33"/>
    </sheetView>
  </sheetViews>
  <sheetFormatPr defaultRowHeight="12.75" x14ac:dyDescent="0.2"/>
  <cols>
    <col min="1" max="16" width="14.7109375" bestFit="1" customWidth="1"/>
    <col min="17" max="17" width="4.7109375" bestFit="1" customWidth="1"/>
  </cols>
  <sheetData>
    <row r="1" spans="1:16" ht="14.25" customHeight="1" x14ac:dyDescent="0.2">
      <c r="A1" s="373" t="s">
        <v>285</v>
      </c>
      <c r="B1" s="373"/>
      <c r="C1" s="373"/>
      <c r="D1" s="373"/>
      <c r="E1" s="373"/>
      <c r="F1" s="373"/>
      <c r="G1" s="373"/>
      <c r="H1" s="373"/>
      <c r="I1" s="373"/>
      <c r="J1" s="373"/>
      <c r="K1" s="373"/>
      <c r="L1" s="373"/>
      <c r="M1" s="373"/>
      <c r="N1" s="373"/>
      <c r="O1" s="373"/>
      <c r="P1" s="373"/>
    </row>
    <row r="2" spans="1:16" s="4" customFormat="1" ht="18.75" customHeight="1" x14ac:dyDescent="0.2">
      <c r="A2" s="339" t="s">
        <v>143</v>
      </c>
      <c r="B2" s="339" t="s">
        <v>268</v>
      </c>
      <c r="C2" s="339" t="s">
        <v>269</v>
      </c>
      <c r="D2" s="339" t="s">
        <v>270</v>
      </c>
      <c r="E2" s="339" t="s">
        <v>271</v>
      </c>
      <c r="F2" s="339" t="s">
        <v>272</v>
      </c>
      <c r="G2" s="339" t="s">
        <v>273</v>
      </c>
      <c r="H2" s="345" t="s">
        <v>274</v>
      </c>
      <c r="I2" s="345" t="s">
        <v>275</v>
      </c>
      <c r="J2" s="345" t="s">
        <v>276</v>
      </c>
      <c r="K2" s="339" t="s">
        <v>277</v>
      </c>
      <c r="L2" s="345" t="s">
        <v>278</v>
      </c>
      <c r="M2" s="345" t="s">
        <v>279</v>
      </c>
      <c r="N2" s="341" t="s">
        <v>286</v>
      </c>
      <c r="O2" s="398"/>
      <c r="P2" s="342"/>
    </row>
    <row r="3" spans="1:16" s="4" customFormat="1" ht="21" customHeight="1" x14ac:dyDescent="0.2">
      <c r="A3" s="340"/>
      <c r="B3" s="340"/>
      <c r="C3" s="340"/>
      <c r="D3" s="340"/>
      <c r="E3" s="340"/>
      <c r="F3" s="340"/>
      <c r="G3" s="340"/>
      <c r="H3" s="346"/>
      <c r="I3" s="346"/>
      <c r="J3" s="346"/>
      <c r="K3" s="340"/>
      <c r="L3" s="346"/>
      <c r="M3" s="346"/>
      <c r="N3" s="8" t="s">
        <v>281</v>
      </c>
      <c r="O3" s="8" t="s">
        <v>282</v>
      </c>
      <c r="P3" s="8" t="s">
        <v>283</v>
      </c>
    </row>
    <row r="4" spans="1:16" s="4" customFormat="1" ht="18" customHeight="1" x14ac:dyDescent="0.2">
      <c r="A4" s="3" t="s">
        <v>68</v>
      </c>
      <c r="B4" s="10">
        <v>1931</v>
      </c>
      <c r="C4" s="10">
        <v>4</v>
      </c>
      <c r="D4" s="10">
        <v>1850</v>
      </c>
      <c r="E4" s="10">
        <v>246</v>
      </c>
      <c r="F4" s="25">
        <v>24913.764999999999</v>
      </c>
      <c r="G4" s="31">
        <v>3771836.1002600002</v>
      </c>
      <c r="H4" s="31">
        <v>7234825.6872836696</v>
      </c>
      <c r="I4" s="25">
        <v>29409.860517412999</v>
      </c>
      <c r="J4" s="25">
        <v>29039.470977614001</v>
      </c>
      <c r="K4" s="31">
        <v>3771836.1002600002</v>
      </c>
      <c r="L4" s="31">
        <v>7234825.6872836696</v>
      </c>
      <c r="M4" s="41">
        <v>14044151.5351595</v>
      </c>
      <c r="N4" s="25">
        <v>11172</v>
      </c>
      <c r="O4" s="25">
        <v>9075</v>
      </c>
      <c r="P4" s="25">
        <v>10114</v>
      </c>
    </row>
    <row r="5" spans="1:16" s="4" customFormat="1" ht="18" customHeight="1" x14ac:dyDescent="0.2">
      <c r="A5" s="3" t="s">
        <v>69</v>
      </c>
      <c r="B5" s="10">
        <v>1922</v>
      </c>
      <c r="C5" s="10">
        <v>4</v>
      </c>
      <c r="D5" s="10">
        <v>1898</v>
      </c>
      <c r="E5" s="10">
        <v>166</v>
      </c>
      <c r="F5" s="25">
        <v>19228.043099999999</v>
      </c>
      <c r="G5" s="31">
        <v>2480755.58879</v>
      </c>
      <c r="H5" s="31">
        <v>5346702.8825481404</v>
      </c>
      <c r="I5" s="25">
        <v>32209.053509326</v>
      </c>
      <c r="J5" s="25">
        <v>27806.796847402999</v>
      </c>
      <c r="K5" s="31">
        <v>2480755.58879</v>
      </c>
      <c r="L5" s="31">
        <v>5346702.8825481404</v>
      </c>
      <c r="M5" s="41">
        <v>14122534.518440999</v>
      </c>
      <c r="N5" s="25">
        <v>11760.2</v>
      </c>
      <c r="O5" s="25">
        <v>10004.549999999999</v>
      </c>
      <c r="P5" s="25">
        <v>10876.75</v>
      </c>
    </row>
    <row r="6" spans="1:16" s="4" customFormat="1" ht="18" customHeight="1" x14ac:dyDescent="0.2">
      <c r="A6" s="3" t="s">
        <v>152</v>
      </c>
      <c r="B6" s="10">
        <v>1952</v>
      </c>
      <c r="C6" s="10">
        <v>4</v>
      </c>
      <c r="D6" s="10">
        <v>1817</v>
      </c>
      <c r="E6" s="10">
        <v>21</v>
      </c>
      <c r="F6" s="25">
        <v>2176.7930000000001</v>
      </c>
      <c r="G6" s="31">
        <v>298453.34999999998</v>
      </c>
      <c r="H6" s="31">
        <v>641440.34854174196</v>
      </c>
      <c r="I6" s="25">
        <v>30544.778501987999</v>
      </c>
      <c r="J6" s="25">
        <v>29467.221294028001</v>
      </c>
      <c r="K6" s="31">
        <v>298453.34999999998</v>
      </c>
      <c r="L6" s="31">
        <v>641440.34854174196</v>
      </c>
      <c r="M6" s="41">
        <v>15092002.3419351</v>
      </c>
      <c r="N6" s="25">
        <v>10759</v>
      </c>
      <c r="O6" s="25">
        <v>10111.299999999999</v>
      </c>
      <c r="P6" s="25">
        <v>10739.35</v>
      </c>
    </row>
    <row r="7" spans="1:16" s="4" customFormat="1" ht="18" customHeight="1" x14ac:dyDescent="0.2">
      <c r="A7" s="3" t="s">
        <v>153</v>
      </c>
      <c r="B7" s="10">
        <v>1941</v>
      </c>
      <c r="C7" s="10">
        <v>4</v>
      </c>
      <c r="D7" s="10">
        <v>1820</v>
      </c>
      <c r="E7" s="10">
        <v>22</v>
      </c>
      <c r="F7" s="25">
        <v>2467.6264799999999</v>
      </c>
      <c r="G7" s="31">
        <v>342154.59112</v>
      </c>
      <c r="H7" s="31">
        <v>700012.61409391603</v>
      </c>
      <c r="I7" s="25">
        <v>31818.755186087001</v>
      </c>
      <c r="J7" s="25">
        <v>28367.851446216999</v>
      </c>
      <c r="K7" s="31">
        <v>342154.59112</v>
      </c>
      <c r="L7" s="31">
        <v>700012.61409391603</v>
      </c>
      <c r="M7" s="41">
        <v>14693260.034404401</v>
      </c>
      <c r="N7" s="25">
        <v>10929.2</v>
      </c>
      <c r="O7" s="25">
        <v>10417.799999999999</v>
      </c>
      <c r="P7" s="25">
        <v>10736.15</v>
      </c>
    </row>
    <row r="8" spans="1:16" s="4" customFormat="1" ht="18" customHeight="1" x14ac:dyDescent="0.2">
      <c r="A8" s="3" t="s">
        <v>154</v>
      </c>
      <c r="B8" s="10">
        <v>1951</v>
      </c>
      <c r="C8" s="10">
        <v>4</v>
      </c>
      <c r="D8" s="10">
        <v>1833</v>
      </c>
      <c r="E8" s="10">
        <v>21</v>
      </c>
      <c r="F8" s="25">
        <v>2225.0549299999998</v>
      </c>
      <c r="G8" s="31">
        <v>280206.37320999999</v>
      </c>
      <c r="H8" s="31">
        <v>591696.23298905499</v>
      </c>
      <c r="I8" s="25">
        <v>28176.011094717</v>
      </c>
      <c r="J8" s="25">
        <v>26592.432618687999</v>
      </c>
      <c r="K8" s="31">
        <v>280206.37320999999</v>
      </c>
      <c r="L8" s="31">
        <v>591696.23298905499</v>
      </c>
      <c r="M8" s="41">
        <v>14329071.9605611</v>
      </c>
      <c r="N8" s="25">
        <v>10893.25</v>
      </c>
      <c r="O8" s="25">
        <v>10550.9</v>
      </c>
      <c r="P8" s="25">
        <v>10714.3</v>
      </c>
    </row>
    <row r="9" spans="1:16" s="4" customFormat="1" ht="18" customHeight="1" x14ac:dyDescent="0.2">
      <c r="A9" s="3" t="s">
        <v>155</v>
      </c>
      <c r="B9" s="10">
        <v>1938</v>
      </c>
      <c r="C9" s="10">
        <v>4</v>
      </c>
      <c r="D9" s="10">
        <v>1840</v>
      </c>
      <c r="E9" s="10">
        <v>22</v>
      </c>
      <c r="F9" s="25">
        <v>2351.8169899999998</v>
      </c>
      <c r="G9" s="31">
        <v>313395.72704000003</v>
      </c>
      <c r="H9" s="31">
        <v>662867.42388876202</v>
      </c>
      <c r="I9" s="25">
        <v>30130.337449489001</v>
      </c>
      <c r="J9" s="25">
        <v>28185.331881999999</v>
      </c>
      <c r="K9" s="31">
        <v>313395.72704000003</v>
      </c>
      <c r="L9" s="31">
        <v>662867.42388876202</v>
      </c>
      <c r="M9" s="41">
        <v>15128449.079213001</v>
      </c>
      <c r="N9" s="25">
        <v>11366</v>
      </c>
      <c r="O9" s="25">
        <v>10604.65</v>
      </c>
      <c r="P9" s="25">
        <v>11356.5</v>
      </c>
    </row>
    <row r="10" spans="1:16" s="4" customFormat="1" ht="18" customHeight="1" x14ac:dyDescent="0.2">
      <c r="A10" s="3" t="s">
        <v>156</v>
      </c>
      <c r="B10" s="10">
        <v>1916</v>
      </c>
      <c r="C10" s="10">
        <v>4</v>
      </c>
      <c r="D10" s="10">
        <v>1841</v>
      </c>
      <c r="E10" s="10">
        <v>21</v>
      </c>
      <c r="F10" s="25">
        <v>2408.0901399999998</v>
      </c>
      <c r="G10" s="31">
        <v>329844.69919999997</v>
      </c>
      <c r="H10" s="31">
        <v>705869.43028898397</v>
      </c>
      <c r="I10" s="25">
        <v>33612.830013760999</v>
      </c>
      <c r="J10" s="25">
        <v>29312.417278905999</v>
      </c>
      <c r="K10" s="31">
        <v>329844.69919999997</v>
      </c>
      <c r="L10" s="31">
        <v>705869.43028898397</v>
      </c>
      <c r="M10" s="41">
        <v>15730917.9876091</v>
      </c>
      <c r="N10" s="25">
        <v>11760.2</v>
      </c>
      <c r="O10" s="25">
        <v>11234.95</v>
      </c>
      <c r="P10" s="25">
        <v>11680.5</v>
      </c>
    </row>
    <row r="11" spans="1:16" s="4" customFormat="1" ht="18" customHeight="1" x14ac:dyDescent="0.2">
      <c r="A11" s="3" t="s">
        <v>157</v>
      </c>
      <c r="B11" s="10">
        <v>1912</v>
      </c>
      <c r="C11" s="10">
        <v>4</v>
      </c>
      <c r="D11" s="10">
        <v>1847</v>
      </c>
      <c r="E11" s="10">
        <v>18</v>
      </c>
      <c r="F11" s="25">
        <v>2405.32465</v>
      </c>
      <c r="G11" s="31">
        <v>303803.52635</v>
      </c>
      <c r="H11" s="31">
        <v>688318.88908100105</v>
      </c>
      <c r="I11" s="25">
        <v>38239.938282278003</v>
      </c>
      <c r="J11" s="25">
        <v>28616.465102996</v>
      </c>
      <c r="K11" s="31">
        <v>303803.52635</v>
      </c>
      <c r="L11" s="31">
        <v>688318.88908100105</v>
      </c>
      <c r="M11" s="41">
        <v>14292302.0378474</v>
      </c>
      <c r="N11" s="25">
        <v>11751.8</v>
      </c>
      <c r="O11" s="25">
        <v>10850.3</v>
      </c>
      <c r="P11" s="25">
        <v>10930.45</v>
      </c>
    </row>
    <row r="12" spans="1:16" s="4" customFormat="1" ht="18" customHeight="1" x14ac:dyDescent="0.2">
      <c r="A12" s="3" t="s">
        <v>158</v>
      </c>
      <c r="B12" s="10">
        <v>1921</v>
      </c>
      <c r="C12" s="10">
        <v>4</v>
      </c>
      <c r="D12" s="10">
        <v>1854</v>
      </c>
      <c r="E12" s="10">
        <v>21</v>
      </c>
      <c r="F12" s="25">
        <v>2888.8985600000001</v>
      </c>
      <c r="G12" s="31">
        <v>330715.65207000001</v>
      </c>
      <c r="H12" s="31">
        <v>745584.24846244103</v>
      </c>
      <c r="I12" s="25">
        <v>35504.011831545002</v>
      </c>
      <c r="J12" s="25">
        <v>25808.599124451001</v>
      </c>
      <c r="K12" s="31">
        <v>330715.65207000001</v>
      </c>
      <c r="L12" s="31">
        <v>745584.24846244103</v>
      </c>
      <c r="M12" s="41">
        <v>13693824.701621</v>
      </c>
      <c r="N12" s="25">
        <v>11035.65</v>
      </c>
      <c r="O12" s="25">
        <v>10004.549999999999</v>
      </c>
      <c r="P12" s="25">
        <v>10386.6</v>
      </c>
    </row>
    <row r="13" spans="1:16" s="4" customFormat="1" ht="18" customHeight="1" x14ac:dyDescent="0.2">
      <c r="A13" s="3" t="s">
        <v>159</v>
      </c>
      <c r="B13" s="10">
        <v>1922</v>
      </c>
      <c r="C13" s="10">
        <v>4</v>
      </c>
      <c r="D13" s="10">
        <v>1850</v>
      </c>
      <c r="E13" s="10">
        <v>20</v>
      </c>
      <c r="F13" s="25">
        <v>2304.4385600000001</v>
      </c>
      <c r="G13" s="31">
        <v>282181.66993999999</v>
      </c>
      <c r="H13" s="31">
        <v>610913.69520223397</v>
      </c>
      <c r="I13" s="25">
        <v>30545.684760111999</v>
      </c>
      <c r="J13" s="25">
        <v>26510.305191309999</v>
      </c>
      <c r="K13" s="31">
        <v>282181.66993999999</v>
      </c>
      <c r="L13" s="31">
        <v>610913.69520223397</v>
      </c>
      <c r="M13" s="41">
        <v>14122534.518440999</v>
      </c>
      <c r="N13" s="25">
        <v>10922.45</v>
      </c>
      <c r="O13" s="25">
        <v>10341.9</v>
      </c>
      <c r="P13" s="25">
        <v>10876.75</v>
      </c>
    </row>
    <row r="14" spans="1:16" s="4" customFormat="1" ht="13.5" customHeight="1" x14ac:dyDescent="0.2">
      <c r="A14" s="357" t="s">
        <v>288</v>
      </c>
      <c r="B14" s="357"/>
      <c r="C14" s="357"/>
      <c r="D14" s="357"/>
      <c r="E14" s="357"/>
      <c r="F14" s="357"/>
      <c r="G14" s="357"/>
      <c r="H14" s="357"/>
    </row>
    <row r="15" spans="1:16" s="4" customFormat="1" ht="15" customHeight="1" x14ac:dyDescent="0.2">
      <c r="A15" s="357" t="s">
        <v>287</v>
      </c>
      <c r="B15" s="357"/>
      <c r="C15" s="357"/>
      <c r="D15" s="357"/>
      <c r="E15" s="357"/>
      <c r="F15" s="357"/>
      <c r="G15" s="357"/>
      <c r="H15" s="357"/>
    </row>
    <row r="16" spans="1:16" s="4" customFormat="1" ht="28.35" customHeight="1" x14ac:dyDescent="0.2"/>
  </sheetData>
  <mergeCells count="17">
    <mergeCell ref="A15:H15"/>
    <mergeCell ref="A14:H14"/>
    <mergeCell ref="A1:P1"/>
    <mergeCell ref="A2:A3"/>
    <mergeCell ref="B2:B3"/>
    <mergeCell ref="C2:C3"/>
    <mergeCell ref="D2:D3"/>
    <mergeCell ref="E2:E3"/>
    <mergeCell ref="F2:F3"/>
    <mergeCell ref="G2:G3"/>
    <mergeCell ref="H2:H3"/>
    <mergeCell ref="J2:J3"/>
    <mergeCell ref="K2:K3"/>
    <mergeCell ref="L2:L3"/>
    <mergeCell ref="M2:M3"/>
    <mergeCell ref="N2:P2"/>
    <mergeCell ref="I2:I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topLeftCell="A25" workbookViewId="0">
      <selection activeCell="A33" sqref="A33:J33"/>
    </sheetView>
  </sheetViews>
  <sheetFormatPr defaultRowHeight="12.75" x14ac:dyDescent="0.2"/>
  <cols>
    <col min="1" max="1" width="46.42578125" bestFit="1" customWidth="1"/>
    <col min="2" max="3" width="14.7109375" bestFit="1" customWidth="1"/>
    <col min="4" max="4" width="6.85546875" bestFit="1" customWidth="1"/>
    <col min="5" max="5" width="30.7109375" bestFit="1" customWidth="1"/>
    <col min="6" max="6" width="4.7109375" bestFit="1" customWidth="1"/>
  </cols>
  <sheetData>
    <row r="1" spans="1:4" ht="15.75" customHeight="1" x14ac:dyDescent="0.2">
      <c r="A1" s="335" t="s">
        <v>3</v>
      </c>
      <c r="B1" s="335"/>
      <c r="C1" s="335"/>
      <c r="D1" s="335"/>
    </row>
    <row r="2" spans="1:4" s="4" customFormat="1" ht="19.5" customHeight="1" x14ac:dyDescent="0.2">
      <c r="A2" s="6" t="s">
        <v>67</v>
      </c>
      <c r="B2" s="2" t="s">
        <v>68</v>
      </c>
      <c r="C2" s="2" t="s">
        <v>69</v>
      </c>
    </row>
    <row r="3" spans="1:4" s="4" customFormat="1" ht="18" customHeight="1" x14ac:dyDescent="0.2">
      <c r="A3" s="3" t="s">
        <v>70</v>
      </c>
      <c r="B3" s="7">
        <v>5</v>
      </c>
      <c r="C3" s="7">
        <v>5</v>
      </c>
    </row>
    <row r="4" spans="1:4" s="4" customFormat="1" ht="18" customHeight="1" x14ac:dyDescent="0.2">
      <c r="A4" s="3" t="s">
        <v>71</v>
      </c>
      <c r="B4" s="7">
        <v>3</v>
      </c>
      <c r="C4" s="7">
        <v>3</v>
      </c>
    </row>
    <row r="5" spans="1:4" s="4" customFormat="1" ht="18" customHeight="1" x14ac:dyDescent="0.2">
      <c r="A5" s="3" t="s">
        <v>72</v>
      </c>
      <c r="B5" s="7">
        <v>3</v>
      </c>
      <c r="C5" s="7">
        <v>3</v>
      </c>
    </row>
    <row r="6" spans="1:4" s="4" customFormat="1" ht="18" customHeight="1" x14ac:dyDescent="0.2">
      <c r="A6" s="3" t="s">
        <v>73</v>
      </c>
      <c r="B6" s="7">
        <v>6</v>
      </c>
      <c r="C6" s="7">
        <v>6</v>
      </c>
    </row>
    <row r="7" spans="1:4" s="4" customFormat="1" ht="18" customHeight="1" x14ac:dyDescent="0.2">
      <c r="A7" s="3" t="s">
        <v>74</v>
      </c>
      <c r="B7" s="7">
        <v>3038</v>
      </c>
      <c r="C7" s="7">
        <v>2767</v>
      </c>
    </row>
    <row r="8" spans="1:4" s="4" customFormat="1" ht="18" customHeight="1" x14ac:dyDescent="0.2">
      <c r="A8" s="3" t="s">
        <v>75</v>
      </c>
      <c r="B8" s="7">
        <v>2549</v>
      </c>
      <c r="C8" s="7">
        <v>2579</v>
      </c>
    </row>
    <row r="9" spans="1:4" s="4" customFormat="1" ht="18" customHeight="1" x14ac:dyDescent="0.2">
      <c r="A9" s="3" t="s">
        <v>76</v>
      </c>
      <c r="B9" s="7">
        <v>2245</v>
      </c>
      <c r="C9" s="7">
        <v>2210</v>
      </c>
    </row>
    <row r="10" spans="1:4" s="4" customFormat="1" ht="18" customHeight="1" x14ac:dyDescent="0.2">
      <c r="A10" s="3" t="s">
        <v>77</v>
      </c>
      <c r="B10" s="7">
        <v>162</v>
      </c>
      <c r="C10" s="7">
        <v>191</v>
      </c>
    </row>
    <row r="11" spans="1:4" s="4" customFormat="1" ht="18" customHeight="1" x14ac:dyDescent="0.2">
      <c r="A11" s="3" t="s">
        <v>78</v>
      </c>
      <c r="B11" s="7">
        <v>1200</v>
      </c>
      <c r="C11" s="7">
        <v>1261</v>
      </c>
    </row>
    <row r="12" spans="1:4" s="4" customFormat="1" ht="18" customHeight="1" x14ac:dyDescent="0.2">
      <c r="A12" s="3" t="s">
        <v>79</v>
      </c>
      <c r="B12" s="7">
        <v>2647</v>
      </c>
      <c r="C12" s="7">
        <v>2399</v>
      </c>
    </row>
    <row r="13" spans="1:4" s="4" customFormat="1" ht="18" customHeight="1" x14ac:dyDescent="0.2">
      <c r="A13" s="3" t="s">
        <v>80</v>
      </c>
      <c r="B13" s="7">
        <v>9227</v>
      </c>
      <c r="C13" s="7">
        <v>9335</v>
      </c>
    </row>
    <row r="14" spans="1:4" s="4" customFormat="1" ht="18" customHeight="1" x14ac:dyDescent="0.2">
      <c r="A14" s="3" t="s">
        <v>81</v>
      </c>
      <c r="B14" s="7">
        <v>19</v>
      </c>
      <c r="C14" s="7">
        <v>20</v>
      </c>
    </row>
    <row r="15" spans="1:4" s="4" customFormat="1" ht="18" customHeight="1" x14ac:dyDescent="0.2">
      <c r="A15" s="3" t="s">
        <v>82</v>
      </c>
      <c r="B15" s="7">
        <v>2</v>
      </c>
      <c r="C15" s="7">
        <v>2</v>
      </c>
    </row>
    <row r="16" spans="1:4" s="4" customFormat="1" ht="18" customHeight="1" x14ac:dyDescent="0.2">
      <c r="A16" s="3" t="s">
        <v>83</v>
      </c>
      <c r="B16" s="7">
        <v>276</v>
      </c>
      <c r="C16" s="7">
        <v>273</v>
      </c>
    </row>
    <row r="17" spans="1:3" s="4" customFormat="1" ht="18" customHeight="1" x14ac:dyDescent="0.2">
      <c r="A17" s="3" t="s">
        <v>84</v>
      </c>
      <c r="B17" s="7">
        <v>594</v>
      </c>
      <c r="C17" s="7">
        <v>592</v>
      </c>
    </row>
    <row r="18" spans="1:3" s="4" customFormat="1" ht="18" customHeight="1" x14ac:dyDescent="0.2">
      <c r="A18" s="3" t="s">
        <v>85</v>
      </c>
      <c r="B18" s="7">
        <v>195</v>
      </c>
      <c r="C18" s="7">
        <v>203</v>
      </c>
    </row>
    <row r="19" spans="1:3" s="4" customFormat="1" ht="18" customHeight="1" x14ac:dyDescent="0.2">
      <c r="A19" s="3" t="s">
        <v>86</v>
      </c>
      <c r="B19" s="7">
        <v>66</v>
      </c>
      <c r="C19" s="7">
        <v>66</v>
      </c>
    </row>
    <row r="20" spans="1:3" s="4" customFormat="1" ht="18" customHeight="1" x14ac:dyDescent="0.2">
      <c r="A20" s="3" t="s">
        <v>87</v>
      </c>
      <c r="B20" s="7">
        <v>1</v>
      </c>
      <c r="C20" s="7">
        <v>2</v>
      </c>
    </row>
    <row r="21" spans="1:3" s="4" customFormat="1" ht="18" customHeight="1" x14ac:dyDescent="0.2">
      <c r="A21" s="3" t="s">
        <v>88</v>
      </c>
      <c r="B21" s="7">
        <v>32</v>
      </c>
      <c r="C21" s="7">
        <v>31</v>
      </c>
    </row>
    <row r="22" spans="1:3" s="4" customFormat="1" ht="18" customHeight="1" x14ac:dyDescent="0.2">
      <c r="A22" s="3" t="s">
        <v>89</v>
      </c>
      <c r="B22" s="7">
        <v>7</v>
      </c>
      <c r="C22" s="7">
        <v>7</v>
      </c>
    </row>
    <row r="23" spans="1:3" s="4" customFormat="1" ht="18" customHeight="1" x14ac:dyDescent="0.2">
      <c r="A23" s="3" t="s">
        <v>90</v>
      </c>
      <c r="B23" s="7">
        <v>5</v>
      </c>
      <c r="C23" s="7">
        <v>5</v>
      </c>
    </row>
    <row r="24" spans="1:3" s="4" customFormat="1" ht="18" customHeight="1" x14ac:dyDescent="0.2">
      <c r="A24" s="3" t="s">
        <v>91</v>
      </c>
      <c r="B24" s="7">
        <v>73</v>
      </c>
      <c r="C24" s="7">
        <v>72</v>
      </c>
    </row>
    <row r="25" spans="1:3" s="4" customFormat="1" ht="18" customHeight="1" x14ac:dyDescent="0.2">
      <c r="A25" s="3" t="s">
        <v>92</v>
      </c>
      <c r="B25" s="7">
        <v>195</v>
      </c>
      <c r="C25" s="7">
        <v>195</v>
      </c>
    </row>
    <row r="26" spans="1:3" s="4" customFormat="1" ht="18" customHeight="1" x14ac:dyDescent="0.2">
      <c r="A26" s="3" t="s">
        <v>93</v>
      </c>
      <c r="B26" s="7">
        <v>232</v>
      </c>
      <c r="C26" s="7">
        <v>251</v>
      </c>
    </row>
    <row r="27" spans="1:3" s="4" customFormat="1" ht="18" customHeight="1" x14ac:dyDescent="0.2">
      <c r="A27" s="3" t="s">
        <v>94</v>
      </c>
      <c r="B27" s="7">
        <v>395</v>
      </c>
      <c r="C27" s="7">
        <v>505</v>
      </c>
    </row>
    <row r="28" spans="1:3" s="4" customFormat="1" ht="18" customHeight="1" x14ac:dyDescent="0.2">
      <c r="A28" s="3" t="s">
        <v>95</v>
      </c>
      <c r="B28" s="7">
        <v>270</v>
      </c>
      <c r="C28" s="7">
        <v>301</v>
      </c>
    </row>
    <row r="29" spans="1:3" s="4" customFormat="1" ht="18" customHeight="1" x14ac:dyDescent="0.2">
      <c r="A29" s="3" t="s">
        <v>96</v>
      </c>
      <c r="B29" s="7">
        <v>45</v>
      </c>
      <c r="C29" s="7">
        <v>47</v>
      </c>
    </row>
    <row r="30" spans="1:3" s="4" customFormat="1" ht="18" customHeight="1" x14ac:dyDescent="0.2">
      <c r="A30" s="3" t="s">
        <v>97</v>
      </c>
      <c r="B30" s="7">
        <v>887</v>
      </c>
      <c r="C30" s="7">
        <v>1074</v>
      </c>
    </row>
    <row r="31" spans="1:3" s="4" customFormat="1" ht="18" customHeight="1" x14ac:dyDescent="0.2">
      <c r="A31" s="3" t="s">
        <v>98</v>
      </c>
      <c r="B31" s="7">
        <v>481</v>
      </c>
      <c r="C31" s="7">
        <v>562</v>
      </c>
    </row>
    <row r="32" spans="1:3" s="4" customFormat="1" ht="18" customHeight="1" x14ac:dyDescent="0.2">
      <c r="A32" s="3" t="s">
        <v>99</v>
      </c>
      <c r="B32" s="7">
        <v>6</v>
      </c>
      <c r="C32" s="7">
        <v>5</v>
      </c>
    </row>
    <row r="33" spans="1:5" s="4" customFormat="1" ht="18" customHeight="1" x14ac:dyDescent="0.2">
      <c r="A33" s="3" t="s">
        <v>100</v>
      </c>
      <c r="B33" s="7">
        <v>1</v>
      </c>
      <c r="C33" s="7">
        <v>1</v>
      </c>
    </row>
    <row r="34" spans="1:5" s="4" customFormat="1" ht="18" customHeight="1" x14ac:dyDescent="0.2">
      <c r="A34" s="3" t="s">
        <v>101</v>
      </c>
      <c r="B34" s="7">
        <v>2</v>
      </c>
      <c r="C34" s="7">
        <v>2</v>
      </c>
    </row>
    <row r="35" spans="1:5" s="4" customFormat="1" ht="18" customHeight="1" x14ac:dyDescent="0.2">
      <c r="A35" s="3" t="s">
        <v>102</v>
      </c>
      <c r="B35" s="7">
        <v>1</v>
      </c>
      <c r="C35" s="7">
        <v>1</v>
      </c>
    </row>
    <row r="36" spans="1:5" s="4" customFormat="1" ht="18" customHeight="1" x14ac:dyDescent="0.2">
      <c r="A36" s="3" t="s">
        <v>103</v>
      </c>
      <c r="B36" s="7">
        <v>2</v>
      </c>
      <c r="C36" s="7">
        <v>2</v>
      </c>
    </row>
    <row r="37" spans="1:5" s="4" customFormat="1" ht="12" customHeight="1" x14ac:dyDescent="0.15">
      <c r="A37" s="336"/>
      <c r="B37" s="336"/>
      <c r="C37" s="336"/>
      <c r="D37" s="336"/>
      <c r="E37" s="336"/>
    </row>
    <row r="38" spans="1:5" s="4" customFormat="1" ht="11.25" customHeight="1" x14ac:dyDescent="0.15">
      <c r="A38" s="336" t="s">
        <v>104</v>
      </c>
      <c r="B38" s="336"/>
      <c r="C38" s="336"/>
      <c r="D38" s="336"/>
      <c r="E38" s="336"/>
    </row>
    <row r="39" spans="1:5" s="4" customFormat="1" ht="11.25" customHeight="1" x14ac:dyDescent="0.15">
      <c r="A39" s="336" t="s">
        <v>105</v>
      </c>
      <c r="B39" s="336"/>
      <c r="C39" s="336"/>
      <c r="D39" s="336"/>
      <c r="E39" s="336"/>
    </row>
    <row r="40" spans="1:5" s="4" customFormat="1" ht="28.35" customHeight="1" x14ac:dyDescent="0.2"/>
  </sheetData>
  <mergeCells count="4">
    <mergeCell ref="A1:D1"/>
    <mergeCell ref="A37:E37"/>
    <mergeCell ref="A38:E38"/>
    <mergeCell ref="A39:E39"/>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A33" sqref="A33:J33"/>
    </sheetView>
  </sheetViews>
  <sheetFormatPr defaultRowHeight="12.75" x14ac:dyDescent="0.2"/>
  <cols>
    <col min="1" max="16" width="14.7109375" bestFit="1" customWidth="1"/>
    <col min="17" max="17" width="4.7109375" bestFit="1" customWidth="1"/>
  </cols>
  <sheetData>
    <row r="1" spans="1:16" ht="31.5" customHeight="1" x14ac:dyDescent="0.2">
      <c r="A1" s="335" t="s">
        <v>21</v>
      </c>
      <c r="B1" s="335"/>
      <c r="C1" s="335"/>
    </row>
    <row r="2" spans="1:16" s="4" customFormat="1" ht="32.25" customHeight="1" x14ac:dyDescent="0.2">
      <c r="A2" s="393" t="s">
        <v>235</v>
      </c>
      <c r="B2" s="393" t="s">
        <v>268</v>
      </c>
      <c r="C2" s="393" t="s">
        <v>289</v>
      </c>
      <c r="D2" s="393" t="s">
        <v>290</v>
      </c>
      <c r="E2" s="393" t="s">
        <v>271</v>
      </c>
      <c r="F2" s="393" t="s">
        <v>272</v>
      </c>
      <c r="G2" s="393" t="s">
        <v>273</v>
      </c>
      <c r="H2" s="393" t="s">
        <v>291</v>
      </c>
      <c r="I2" s="393" t="s">
        <v>292</v>
      </c>
      <c r="J2" s="391" t="s">
        <v>276</v>
      </c>
      <c r="K2" s="393" t="s">
        <v>277</v>
      </c>
      <c r="L2" s="393" t="s">
        <v>293</v>
      </c>
      <c r="M2" s="393" t="s">
        <v>294</v>
      </c>
      <c r="N2" s="395" t="s">
        <v>295</v>
      </c>
      <c r="O2" s="396"/>
      <c r="P2" s="397"/>
    </row>
    <row r="3" spans="1:16" s="4" customFormat="1" ht="21" customHeight="1" x14ac:dyDescent="0.2">
      <c r="A3" s="394"/>
      <c r="B3" s="394"/>
      <c r="C3" s="394"/>
      <c r="D3" s="394"/>
      <c r="E3" s="394"/>
      <c r="F3" s="394"/>
      <c r="G3" s="394"/>
      <c r="H3" s="394"/>
      <c r="I3" s="394"/>
      <c r="J3" s="392"/>
      <c r="K3" s="394"/>
      <c r="L3" s="394"/>
      <c r="M3" s="394"/>
      <c r="N3" s="44" t="s">
        <v>281</v>
      </c>
      <c r="O3" s="44" t="s">
        <v>282</v>
      </c>
      <c r="P3" s="44" t="s">
        <v>283</v>
      </c>
    </row>
    <row r="4" spans="1:16" s="4" customFormat="1" ht="18" customHeight="1" x14ac:dyDescent="0.2">
      <c r="A4" s="29" t="s">
        <v>68</v>
      </c>
      <c r="B4" s="7">
        <v>270</v>
      </c>
      <c r="C4" s="7">
        <v>1326</v>
      </c>
      <c r="D4" s="7">
        <v>12</v>
      </c>
      <c r="E4" s="7">
        <v>246</v>
      </c>
      <c r="F4" s="7">
        <v>2.8230000000000002E-2</v>
      </c>
      <c r="G4" s="7">
        <v>151.78948</v>
      </c>
      <c r="H4" s="7">
        <v>192.7694075</v>
      </c>
      <c r="I4" s="7">
        <v>0.783615477</v>
      </c>
      <c r="J4" s="43">
        <v>682853.01969999995</v>
      </c>
      <c r="K4" s="7">
        <v>0</v>
      </c>
      <c r="L4" s="7">
        <v>0</v>
      </c>
      <c r="M4" s="45">
        <v>13896723.83</v>
      </c>
      <c r="N4" s="7">
        <v>21581.919999999998</v>
      </c>
      <c r="O4" s="7">
        <v>17684.5</v>
      </c>
      <c r="P4" s="7">
        <v>19686.18</v>
      </c>
    </row>
    <row r="5" spans="1:16" s="4" customFormat="1" ht="18" customHeight="1" x14ac:dyDescent="0.2">
      <c r="A5" s="29" t="s">
        <v>69</v>
      </c>
      <c r="B5" s="7">
        <v>282</v>
      </c>
      <c r="C5" s="7">
        <v>1319</v>
      </c>
      <c r="D5" s="7">
        <v>6</v>
      </c>
      <c r="E5" s="7">
        <v>166</v>
      </c>
      <c r="F5" s="7">
        <v>7.9900000000000006E-3</v>
      </c>
      <c r="G5" s="7">
        <v>3.7191700000000001</v>
      </c>
      <c r="H5" s="7">
        <v>8.8105576299999999</v>
      </c>
      <c r="I5" s="7">
        <v>5.3075648000000003E-2</v>
      </c>
      <c r="J5" s="43">
        <v>110269.807634543</v>
      </c>
      <c r="K5" s="7">
        <v>3.7191700000000001</v>
      </c>
      <c r="L5" s="7">
        <v>8.8082440299999991</v>
      </c>
      <c r="M5" s="45">
        <v>13917651.140000001</v>
      </c>
      <c r="N5" s="7">
        <v>22872.75</v>
      </c>
      <c r="O5" s="7">
        <v>19644.59</v>
      </c>
      <c r="P5" s="7">
        <v>21349.05</v>
      </c>
    </row>
    <row r="6" spans="1:16" s="4" customFormat="1" ht="18" customHeight="1" x14ac:dyDescent="0.2">
      <c r="A6" s="29" t="s">
        <v>152</v>
      </c>
      <c r="B6" s="7">
        <v>273</v>
      </c>
      <c r="C6" s="7">
        <v>1329</v>
      </c>
      <c r="D6" s="7">
        <v>5</v>
      </c>
      <c r="E6" s="7">
        <v>21</v>
      </c>
      <c r="F6" s="7">
        <v>1.6299999999999999E-3</v>
      </c>
      <c r="G6" s="7">
        <v>0.39826</v>
      </c>
      <c r="H6" s="7">
        <v>1.28800753</v>
      </c>
      <c r="I6" s="7">
        <v>6.1333691000000003E-2</v>
      </c>
      <c r="J6" s="7">
        <v>79019</v>
      </c>
      <c r="K6" s="7">
        <v>0</v>
      </c>
      <c r="L6" s="7">
        <v>0</v>
      </c>
      <c r="M6" s="45">
        <v>14855347.07</v>
      </c>
      <c r="N6" s="7">
        <v>21070.86</v>
      </c>
      <c r="O6" s="7">
        <v>19735.82</v>
      </c>
      <c r="P6" s="7">
        <v>21070.86</v>
      </c>
    </row>
    <row r="7" spans="1:16" s="4" customFormat="1" ht="18" customHeight="1" x14ac:dyDescent="0.2">
      <c r="A7" s="29" t="s">
        <v>153</v>
      </c>
      <c r="B7" s="7">
        <v>277</v>
      </c>
      <c r="C7" s="7">
        <v>1330</v>
      </c>
      <c r="D7" s="7">
        <v>4</v>
      </c>
      <c r="E7" s="7">
        <v>22</v>
      </c>
      <c r="F7" s="7">
        <v>1.99E-3</v>
      </c>
      <c r="G7" s="7">
        <v>0.91410000000000002</v>
      </c>
      <c r="H7" s="7">
        <v>1.89492975</v>
      </c>
      <c r="I7" s="7">
        <v>8.6133169999999995E-2</v>
      </c>
      <c r="J7" s="7">
        <v>95222.6005</v>
      </c>
      <c r="K7" s="7">
        <v>0</v>
      </c>
      <c r="L7" s="7">
        <v>0</v>
      </c>
      <c r="M7" s="45">
        <v>14469622.34</v>
      </c>
      <c r="N7" s="7">
        <v>21084.31</v>
      </c>
      <c r="O7" s="7">
        <v>20354.57</v>
      </c>
      <c r="P7" s="7">
        <v>20866.91</v>
      </c>
    </row>
    <row r="8" spans="1:16" s="4" customFormat="1" ht="18" customHeight="1" x14ac:dyDescent="0.2">
      <c r="A8" s="29" t="s">
        <v>154</v>
      </c>
      <c r="B8" s="7">
        <v>277</v>
      </c>
      <c r="C8" s="7">
        <v>1330</v>
      </c>
      <c r="D8" s="7">
        <v>3</v>
      </c>
      <c r="E8" s="7">
        <v>21</v>
      </c>
      <c r="F8" s="7">
        <v>2.4000000000000001E-4</v>
      </c>
      <c r="G8" s="7">
        <v>0.1237</v>
      </c>
      <c r="H8" s="7">
        <v>0.39319399999999999</v>
      </c>
      <c r="I8" s="7">
        <v>1.8723523999999998E-2</v>
      </c>
      <c r="J8" s="43">
        <v>163830.8333</v>
      </c>
      <c r="K8" s="7">
        <v>0</v>
      </c>
      <c r="L8" s="7">
        <v>0</v>
      </c>
      <c r="M8" s="45">
        <v>14088829</v>
      </c>
      <c r="N8" s="7">
        <v>21212.67</v>
      </c>
      <c r="O8" s="7">
        <v>20608.490000000002</v>
      </c>
      <c r="P8" s="7">
        <v>20874.72</v>
      </c>
    </row>
    <row r="9" spans="1:16" s="4" customFormat="1" ht="18" customHeight="1" x14ac:dyDescent="0.2">
      <c r="A9" s="29" t="s">
        <v>155</v>
      </c>
      <c r="B9" s="7">
        <v>277</v>
      </c>
      <c r="C9" s="7">
        <v>1329</v>
      </c>
      <c r="D9" s="7">
        <v>3</v>
      </c>
      <c r="E9" s="7">
        <v>22</v>
      </c>
      <c r="F9" s="7">
        <v>2.7999999999999998E-4</v>
      </c>
      <c r="G9" s="7">
        <v>0.15975</v>
      </c>
      <c r="H9" s="7">
        <v>0.40177689999999999</v>
      </c>
      <c r="I9" s="7">
        <v>1.8262586000000001E-2</v>
      </c>
      <c r="J9" s="43">
        <v>143491.75</v>
      </c>
      <c r="K9" s="7">
        <v>0.1598</v>
      </c>
      <c r="L9" s="7">
        <v>0.40179999999999999</v>
      </c>
      <c r="M9" s="45">
        <v>14873846.390000001</v>
      </c>
      <c r="N9" s="7">
        <v>22078.12</v>
      </c>
      <c r="O9" s="7">
        <v>20756.419999999998</v>
      </c>
      <c r="P9" s="7">
        <v>22078.12</v>
      </c>
    </row>
    <row r="10" spans="1:16" s="4" customFormat="1" ht="18" customHeight="1" x14ac:dyDescent="0.2">
      <c r="A10" s="29" t="s">
        <v>156</v>
      </c>
      <c r="B10" s="7">
        <v>278</v>
      </c>
      <c r="C10" s="7">
        <v>1329</v>
      </c>
      <c r="D10" s="7">
        <v>2</v>
      </c>
      <c r="E10" s="7">
        <v>21</v>
      </c>
      <c r="F10" s="7">
        <v>0</v>
      </c>
      <c r="G10" s="7">
        <v>0.31</v>
      </c>
      <c r="H10" s="7">
        <v>0.92</v>
      </c>
      <c r="I10" s="7">
        <v>0.04</v>
      </c>
      <c r="J10" s="43">
        <v>107218.3</v>
      </c>
      <c r="K10" s="7">
        <v>0.31</v>
      </c>
      <c r="L10" s="7">
        <v>0.92</v>
      </c>
      <c r="M10" s="45">
        <v>15483703.4</v>
      </c>
      <c r="N10" s="7">
        <v>22872.75</v>
      </c>
      <c r="O10" s="7">
        <v>21884.71</v>
      </c>
      <c r="P10" s="7">
        <v>22759.78</v>
      </c>
    </row>
    <row r="11" spans="1:16" s="4" customFormat="1" ht="18" customHeight="1" x14ac:dyDescent="0.2">
      <c r="A11" s="29" t="s">
        <v>157</v>
      </c>
      <c r="B11" s="7">
        <v>282</v>
      </c>
      <c r="C11" s="7">
        <v>1317</v>
      </c>
      <c r="D11" s="7">
        <v>2</v>
      </c>
      <c r="E11" s="7">
        <v>18</v>
      </c>
      <c r="F11" s="7">
        <v>8.9999999999999998E-4</v>
      </c>
      <c r="G11" s="7">
        <v>0.53949999999999998</v>
      </c>
      <c r="H11" s="7">
        <v>1.1962385</v>
      </c>
      <c r="I11" s="7">
        <v>6.6457693999999998E-2</v>
      </c>
      <c r="J11" s="43">
        <v>132915.38888888899</v>
      </c>
      <c r="K11" s="7">
        <v>0.53949999999999998</v>
      </c>
      <c r="L11" s="7">
        <v>1.1961999999999999</v>
      </c>
      <c r="M11" s="45">
        <v>14072760.82</v>
      </c>
      <c r="N11" s="7">
        <v>22605.73</v>
      </c>
      <c r="O11" s="7">
        <v>21418.2</v>
      </c>
      <c r="P11" s="7">
        <v>21418.2</v>
      </c>
    </row>
    <row r="12" spans="1:16" s="4" customFormat="1" ht="18" customHeight="1" x14ac:dyDescent="0.2">
      <c r="A12" s="29" t="s">
        <v>158</v>
      </c>
      <c r="B12" s="7">
        <v>281</v>
      </c>
      <c r="C12" s="7">
        <v>1320</v>
      </c>
      <c r="D12" s="7">
        <v>2</v>
      </c>
      <c r="E12" s="7">
        <v>21</v>
      </c>
      <c r="F12" s="7">
        <v>8.1999999999999998E-4</v>
      </c>
      <c r="G12" s="7">
        <v>0.39279999999999998</v>
      </c>
      <c r="H12" s="7">
        <v>0.99205849999999995</v>
      </c>
      <c r="I12" s="7">
        <v>4.7240880999999998E-2</v>
      </c>
      <c r="J12" s="43">
        <v>120982.743902439</v>
      </c>
      <c r="K12" s="7">
        <v>0.39279999999999998</v>
      </c>
      <c r="L12" s="7">
        <v>0.99205849999999995</v>
      </c>
      <c r="M12" s="45">
        <v>13489960.35</v>
      </c>
      <c r="N12" s="7">
        <v>21585.1</v>
      </c>
      <c r="O12" s="7">
        <v>19644.59</v>
      </c>
      <c r="P12" s="7">
        <v>20329.990000000002</v>
      </c>
    </row>
    <row r="13" spans="1:16" s="4" customFormat="1" ht="18" customHeight="1" x14ac:dyDescent="0.2">
      <c r="A13" s="29" t="s">
        <v>159</v>
      </c>
      <c r="B13" s="7">
        <v>282</v>
      </c>
      <c r="C13" s="7">
        <v>1319</v>
      </c>
      <c r="D13" s="7">
        <v>3</v>
      </c>
      <c r="E13" s="7">
        <v>20</v>
      </c>
      <c r="F13" s="7">
        <v>1.2700000000000001E-3</v>
      </c>
      <c r="G13" s="7">
        <v>0.87926000000000004</v>
      </c>
      <c r="H13" s="7">
        <v>1.7222751000000001</v>
      </c>
      <c r="I13" s="7">
        <v>8.6113755E-2</v>
      </c>
      <c r="J13" s="43">
        <v>135612.21259842499</v>
      </c>
      <c r="K13" s="7">
        <v>0.87926000000000004</v>
      </c>
      <c r="L13" s="7">
        <v>1.72</v>
      </c>
      <c r="M13" s="45">
        <v>13917651.140000001</v>
      </c>
      <c r="N13" s="7">
        <v>21349.05</v>
      </c>
      <c r="O13" s="7">
        <v>20309.95</v>
      </c>
      <c r="P13" s="7">
        <v>21349.05</v>
      </c>
    </row>
    <row r="14" spans="1:16" s="4" customFormat="1" ht="18" customHeight="1" x14ac:dyDescent="0.2">
      <c r="A14" s="337" t="s">
        <v>288</v>
      </c>
      <c r="B14" s="337"/>
      <c r="C14" s="337"/>
      <c r="D14" s="337"/>
      <c r="E14" s="337"/>
      <c r="F14" s="337"/>
      <c r="G14" s="337"/>
      <c r="H14" s="337"/>
      <c r="I14" s="337"/>
      <c r="J14" s="337"/>
      <c r="K14" s="337"/>
      <c r="L14" s="337"/>
      <c r="M14" s="337"/>
      <c r="N14" s="337"/>
      <c r="O14" s="337"/>
      <c r="P14" s="337"/>
    </row>
    <row r="15" spans="1:16" s="4" customFormat="1" ht="18" customHeight="1" x14ac:dyDescent="0.2">
      <c r="A15" s="337" t="s">
        <v>296</v>
      </c>
      <c r="B15" s="337"/>
      <c r="C15" s="337"/>
      <c r="D15" s="337"/>
      <c r="E15" s="337"/>
      <c r="F15" s="337"/>
      <c r="G15" s="337"/>
      <c r="H15" s="337"/>
      <c r="I15" s="337"/>
      <c r="J15" s="337"/>
      <c r="K15" s="337"/>
      <c r="L15" s="337"/>
      <c r="M15" s="337"/>
      <c r="N15" s="337"/>
      <c r="O15" s="337"/>
      <c r="P15" s="337"/>
    </row>
    <row r="16" spans="1:16" s="4" customFormat="1" ht="28.35" customHeight="1" x14ac:dyDescent="0.2"/>
  </sheetData>
  <mergeCells count="17">
    <mergeCell ref="A1:C1"/>
    <mergeCell ref="A2:A3"/>
    <mergeCell ref="B2:B3"/>
    <mergeCell ref="C2:C3"/>
    <mergeCell ref="D2:D3"/>
    <mergeCell ref="L2:L3"/>
    <mergeCell ref="M2:M3"/>
    <mergeCell ref="N2:P2"/>
    <mergeCell ref="A14:P14"/>
    <mergeCell ref="A15:P15"/>
    <mergeCell ref="F2:F3"/>
    <mergeCell ref="G2:G3"/>
    <mergeCell ref="H2:H3"/>
    <mergeCell ref="I2:I3"/>
    <mergeCell ref="J2:J3"/>
    <mergeCell ref="K2:K3"/>
    <mergeCell ref="E2:E3"/>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workbookViewId="0">
      <selection activeCell="A33" sqref="A33:J33"/>
    </sheetView>
  </sheetViews>
  <sheetFormatPr defaultRowHeight="12.75" x14ac:dyDescent="0.2"/>
  <cols>
    <col min="1" max="1" width="6.42578125" bestFit="1" customWidth="1"/>
    <col min="2" max="2" width="36.28515625" bestFit="1" customWidth="1"/>
    <col min="3" max="4" width="13.5703125" bestFit="1" customWidth="1"/>
    <col min="5" max="5" width="10" bestFit="1" customWidth="1"/>
    <col min="6" max="6" width="17.140625" bestFit="1" customWidth="1"/>
    <col min="7" max="8" width="13.5703125" bestFit="1" customWidth="1"/>
    <col min="9" max="9" width="4.7109375" bestFit="1" customWidth="1"/>
  </cols>
  <sheetData>
    <row r="1" spans="1:8" ht="13.5" customHeight="1" x14ac:dyDescent="0.2">
      <c r="A1" s="380" t="s">
        <v>297</v>
      </c>
      <c r="B1" s="380"/>
      <c r="C1" s="380"/>
      <c r="D1" s="380"/>
      <c r="E1" s="380"/>
    </row>
    <row r="2" spans="1:8" s="4" customFormat="1" ht="19.5" customHeight="1" x14ac:dyDescent="0.2">
      <c r="A2" s="359" t="s">
        <v>298</v>
      </c>
      <c r="B2" s="360"/>
      <c r="C2" s="360"/>
      <c r="D2" s="360"/>
      <c r="E2" s="360"/>
      <c r="F2" s="360"/>
      <c r="G2" s="360"/>
      <c r="H2" s="361"/>
    </row>
    <row r="3" spans="1:8" s="4" customFormat="1" ht="15" customHeight="1" x14ac:dyDescent="0.2">
      <c r="A3" s="347" t="s">
        <v>299</v>
      </c>
      <c r="B3" s="347" t="s">
        <v>300</v>
      </c>
      <c r="C3" s="353" t="s">
        <v>243</v>
      </c>
      <c r="D3" s="354"/>
      <c r="E3" s="353" t="s">
        <v>244</v>
      </c>
      <c r="F3" s="354"/>
      <c r="G3" s="359" t="s">
        <v>245</v>
      </c>
      <c r="H3" s="361"/>
    </row>
    <row r="4" spans="1:8" s="4" customFormat="1" ht="18" customHeight="1" x14ac:dyDescent="0.2">
      <c r="A4" s="349"/>
      <c r="B4" s="349"/>
      <c r="C4" s="24" t="s">
        <v>68</v>
      </c>
      <c r="D4" s="24" t="s">
        <v>159</v>
      </c>
      <c r="E4" s="24" t="s">
        <v>68</v>
      </c>
      <c r="F4" s="24" t="s">
        <v>159</v>
      </c>
      <c r="G4" s="24" t="s">
        <v>68</v>
      </c>
      <c r="H4" s="24" t="s">
        <v>159</v>
      </c>
    </row>
    <row r="5" spans="1:8" s="4" customFormat="1" ht="18" customHeight="1" x14ac:dyDescent="0.2">
      <c r="A5" s="10">
        <v>1</v>
      </c>
      <c r="B5" s="3" t="s">
        <v>301</v>
      </c>
      <c r="C5" s="46">
        <v>2.930702776</v>
      </c>
      <c r="D5" s="46">
        <v>1.904770348</v>
      </c>
      <c r="E5" s="46">
        <v>3.06</v>
      </c>
      <c r="F5" s="46">
        <v>2</v>
      </c>
      <c r="G5" s="47">
        <v>0</v>
      </c>
      <c r="H5" s="10">
        <v>0</v>
      </c>
    </row>
    <row r="6" spans="1:8" s="4" customFormat="1" ht="18" customHeight="1" x14ac:dyDescent="0.2">
      <c r="A6" s="10">
        <v>2</v>
      </c>
      <c r="B6" s="3" t="s">
        <v>302</v>
      </c>
      <c r="C6" s="46">
        <v>0.33716711799999999</v>
      </c>
      <c r="D6" s="46">
        <v>0.41367022599999997</v>
      </c>
      <c r="E6" s="46">
        <v>4.42</v>
      </c>
      <c r="F6" s="46">
        <v>3.69</v>
      </c>
      <c r="G6" s="47">
        <v>0</v>
      </c>
      <c r="H6" s="10">
        <v>0</v>
      </c>
    </row>
    <row r="7" spans="1:8" s="4" customFormat="1" ht="18" customHeight="1" x14ac:dyDescent="0.2">
      <c r="A7" s="10">
        <v>3</v>
      </c>
      <c r="B7" s="3" t="s">
        <v>303</v>
      </c>
      <c r="C7" s="46">
        <v>0.882305487</v>
      </c>
      <c r="D7" s="46">
        <v>0.89167780500000005</v>
      </c>
      <c r="E7" s="46">
        <v>0.38</v>
      </c>
      <c r="F7" s="46">
        <v>0.28999999999999998</v>
      </c>
      <c r="G7" s="47">
        <v>0</v>
      </c>
      <c r="H7" s="10">
        <v>0</v>
      </c>
    </row>
    <row r="8" spans="1:8" s="4" customFormat="1" ht="18" customHeight="1" x14ac:dyDescent="0.2">
      <c r="A8" s="10">
        <v>4</v>
      </c>
      <c r="B8" s="3" t="s">
        <v>304</v>
      </c>
      <c r="C8" s="46">
        <v>1.8744452000000002E-2</v>
      </c>
      <c r="D8" s="46">
        <v>1.6492807000000002E-2</v>
      </c>
      <c r="E8" s="46">
        <v>0</v>
      </c>
      <c r="F8" s="46">
        <v>0</v>
      </c>
      <c r="G8" s="47">
        <v>0</v>
      </c>
      <c r="H8" s="10">
        <v>0</v>
      </c>
    </row>
    <row r="9" spans="1:8" s="4" customFormat="1" ht="18" customHeight="1" x14ac:dyDescent="0.2">
      <c r="A9" s="10">
        <v>5</v>
      </c>
      <c r="B9" s="3" t="s">
        <v>305</v>
      </c>
      <c r="C9" s="46">
        <v>1.0669645720000001</v>
      </c>
      <c r="D9" s="46">
        <v>0.98297904199999997</v>
      </c>
      <c r="E9" s="46">
        <v>0.9</v>
      </c>
      <c r="F9" s="46">
        <v>0.84</v>
      </c>
      <c r="G9" s="47">
        <v>0</v>
      </c>
      <c r="H9" s="10">
        <v>0</v>
      </c>
    </row>
    <row r="10" spans="1:8" s="4" customFormat="1" ht="18" customHeight="1" x14ac:dyDescent="0.2">
      <c r="A10" s="10">
        <v>6</v>
      </c>
      <c r="B10" s="3" t="s">
        <v>306</v>
      </c>
      <c r="C10" s="46">
        <v>0.11806655100000001</v>
      </c>
      <c r="D10" s="46">
        <v>0.103253388</v>
      </c>
      <c r="E10" s="46">
        <v>0.86</v>
      </c>
      <c r="F10" s="46">
        <v>0.81</v>
      </c>
      <c r="G10" s="47">
        <v>0</v>
      </c>
      <c r="H10" s="10">
        <v>0</v>
      </c>
    </row>
    <row r="11" spans="1:8" s="4" customFormat="1" ht="18" customHeight="1" x14ac:dyDescent="0.2">
      <c r="A11" s="10">
        <v>7</v>
      </c>
      <c r="B11" s="3" t="s">
        <v>307</v>
      </c>
      <c r="C11" s="46">
        <v>5.2256386000000002E-2</v>
      </c>
      <c r="D11" s="46">
        <v>4.1051722999999998E-2</v>
      </c>
      <c r="E11" s="46">
        <v>7.0000000000000007E-2</v>
      </c>
      <c r="F11" s="46">
        <v>0.05</v>
      </c>
      <c r="G11" s="47">
        <v>0</v>
      </c>
      <c r="H11" s="10">
        <v>0</v>
      </c>
    </row>
    <row r="12" spans="1:8" s="4" customFormat="1" ht="18" customHeight="1" x14ac:dyDescent="0.2">
      <c r="A12" s="10">
        <v>8</v>
      </c>
      <c r="B12" s="3" t="s">
        <v>308</v>
      </c>
      <c r="C12" s="46">
        <v>3.0446179039999999</v>
      </c>
      <c r="D12" s="46">
        <v>1.46655202</v>
      </c>
      <c r="E12" s="46">
        <v>6.79</v>
      </c>
      <c r="F12" s="46">
        <v>6.21</v>
      </c>
      <c r="G12" s="47">
        <v>4.28</v>
      </c>
      <c r="H12" s="10">
        <v>50.04</v>
      </c>
    </row>
    <row r="13" spans="1:8" s="4" customFormat="1" ht="18" customHeight="1" x14ac:dyDescent="0.2">
      <c r="A13" s="10">
        <v>9</v>
      </c>
      <c r="B13" s="3" t="s">
        <v>309</v>
      </c>
      <c r="C13" s="46">
        <v>6.3264664999999998E-2</v>
      </c>
      <c r="D13" s="46">
        <v>3.7193028000000003E-2</v>
      </c>
      <c r="E13" s="46">
        <v>0</v>
      </c>
      <c r="F13" s="46">
        <v>0.01</v>
      </c>
      <c r="G13" s="47">
        <v>0</v>
      </c>
      <c r="H13" s="10">
        <v>0</v>
      </c>
    </row>
    <row r="14" spans="1:8" s="4" customFormat="1" ht="18" customHeight="1" x14ac:dyDescent="0.2">
      <c r="A14" s="10">
        <v>10</v>
      </c>
      <c r="B14" s="3" t="s">
        <v>310</v>
      </c>
      <c r="C14" s="46">
        <v>0.34063164400000001</v>
      </c>
      <c r="D14" s="46">
        <v>0.363967398</v>
      </c>
      <c r="E14" s="46">
        <v>3.51</v>
      </c>
      <c r="F14" s="46">
        <v>3.34</v>
      </c>
      <c r="G14" s="47">
        <v>7.0000000000000007E-2</v>
      </c>
      <c r="H14" s="10">
        <v>0</v>
      </c>
    </row>
    <row r="15" spans="1:8" s="4" customFormat="1" ht="18" customHeight="1" x14ac:dyDescent="0.2">
      <c r="A15" s="10">
        <v>11</v>
      </c>
      <c r="B15" s="3" t="s">
        <v>311</v>
      </c>
      <c r="C15" s="46">
        <v>0.39403013199999998</v>
      </c>
      <c r="D15" s="46">
        <v>0.29919480300000001</v>
      </c>
      <c r="E15" s="46">
        <v>0.53</v>
      </c>
      <c r="F15" s="46">
        <v>0.39</v>
      </c>
      <c r="G15" s="47">
        <v>0.24</v>
      </c>
      <c r="H15" s="10">
        <v>0</v>
      </c>
    </row>
    <row r="16" spans="1:8" s="4" customFormat="1" ht="18" customHeight="1" x14ac:dyDescent="0.2">
      <c r="A16" s="10">
        <v>12</v>
      </c>
      <c r="B16" s="3" t="s">
        <v>312</v>
      </c>
      <c r="C16" s="46">
        <v>0.64179046799999995</v>
      </c>
      <c r="D16" s="46">
        <v>0.53823655599999998</v>
      </c>
      <c r="E16" s="46">
        <v>0.48</v>
      </c>
      <c r="F16" s="46">
        <v>0.28999999999999998</v>
      </c>
      <c r="G16" s="47">
        <v>0.35</v>
      </c>
      <c r="H16" s="10">
        <v>0</v>
      </c>
    </row>
    <row r="17" spans="1:20" s="4" customFormat="1" ht="18" customHeight="1" x14ac:dyDescent="0.2">
      <c r="A17" s="10">
        <v>13</v>
      </c>
      <c r="B17" s="3" t="s">
        <v>313</v>
      </c>
      <c r="C17" s="46">
        <v>0.31841882199999999</v>
      </c>
      <c r="D17" s="46">
        <v>0.230051645</v>
      </c>
      <c r="E17" s="46">
        <v>0.1</v>
      </c>
      <c r="F17" s="46">
        <v>0.04</v>
      </c>
      <c r="G17" s="47">
        <v>0</v>
      </c>
      <c r="H17" s="10">
        <v>0</v>
      </c>
    </row>
    <row r="18" spans="1:20" s="4" customFormat="1" ht="18" customHeight="1" x14ac:dyDescent="0.2">
      <c r="A18" s="10">
        <v>14</v>
      </c>
      <c r="B18" s="3" t="s">
        <v>314</v>
      </c>
      <c r="C18" s="46">
        <v>3.5633992409999999</v>
      </c>
      <c r="D18" s="46">
        <v>2.1635646839999998</v>
      </c>
      <c r="E18" s="46">
        <v>5.04</v>
      </c>
      <c r="F18" s="46">
        <v>4.79</v>
      </c>
      <c r="G18" s="47">
        <v>1.74</v>
      </c>
      <c r="H18" s="10">
        <v>0</v>
      </c>
    </row>
    <row r="19" spans="1:20" s="4" customFormat="1" ht="18" customHeight="1" x14ac:dyDescent="0.2">
      <c r="A19" s="10">
        <v>15</v>
      </c>
      <c r="B19" s="3" t="s">
        <v>315</v>
      </c>
      <c r="C19" s="46">
        <v>9.6457717999999998E-2</v>
      </c>
      <c r="D19" s="46">
        <v>8.3618187999999996E-2</v>
      </c>
      <c r="E19" s="46">
        <v>0.1</v>
      </c>
      <c r="F19" s="46">
        <v>0.21</v>
      </c>
      <c r="G19" s="47">
        <v>0</v>
      </c>
      <c r="H19" s="10">
        <v>0</v>
      </c>
    </row>
    <row r="20" spans="1:20" s="4" customFormat="1" ht="18" customHeight="1" x14ac:dyDescent="0.2">
      <c r="A20" s="10">
        <v>16</v>
      </c>
      <c r="B20" s="3" t="s">
        <v>316</v>
      </c>
      <c r="C20" s="46">
        <v>1.7104917000000001E-2</v>
      </c>
      <c r="D20" s="46">
        <v>2.0504024999999999E-2</v>
      </c>
      <c r="E20" s="46">
        <v>0</v>
      </c>
      <c r="F20" s="46">
        <v>0</v>
      </c>
      <c r="G20" s="47">
        <v>0</v>
      </c>
      <c r="H20" s="10">
        <v>0</v>
      </c>
    </row>
    <row r="21" spans="1:20" s="4" customFormat="1" ht="18" customHeight="1" x14ac:dyDescent="0.2">
      <c r="A21" s="10">
        <v>17</v>
      </c>
      <c r="B21" s="3" t="s">
        <v>317</v>
      </c>
      <c r="C21" s="46">
        <v>58.372785507000003</v>
      </c>
      <c r="D21" s="46">
        <v>56.610306455</v>
      </c>
      <c r="E21" s="46">
        <v>62.05</v>
      </c>
      <c r="F21" s="46">
        <v>64.63</v>
      </c>
      <c r="G21" s="47">
        <v>40.090000000000003</v>
      </c>
      <c r="H21" s="10">
        <v>49.96</v>
      </c>
    </row>
    <row r="22" spans="1:20" s="4" customFormat="1" ht="18" customHeight="1" x14ac:dyDescent="0.2">
      <c r="A22" s="10">
        <v>18</v>
      </c>
      <c r="B22" s="3" t="s">
        <v>318</v>
      </c>
      <c r="C22" s="46">
        <v>5.9410905E-2</v>
      </c>
      <c r="D22" s="46">
        <v>5.6662315999999997E-2</v>
      </c>
      <c r="E22" s="46">
        <v>0</v>
      </c>
      <c r="F22" s="46">
        <v>0</v>
      </c>
      <c r="G22" s="47">
        <v>0</v>
      </c>
      <c r="H22" s="10">
        <v>0</v>
      </c>
    </row>
    <row r="23" spans="1:20" s="4" customFormat="1" ht="18" customHeight="1" x14ac:dyDescent="0.2">
      <c r="A23" s="10">
        <v>19</v>
      </c>
      <c r="B23" s="3" t="s">
        <v>319</v>
      </c>
      <c r="C23" s="46">
        <v>0.34794498200000001</v>
      </c>
      <c r="D23" s="46">
        <v>0.32216549999999999</v>
      </c>
      <c r="E23" s="46">
        <v>0.13</v>
      </c>
      <c r="F23" s="46">
        <v>0.09</v>
      </c>
      <c r="G23" s="47">
        <v>0</v>
      </c>
      <c r="H23" s="10">
        <v>0</v>
      </c>
    </row>
    <row r="24" spans="1:20" s="4" customFormat="1" ht="18" customHeight="1" x14ac:dyDescent="0.2">
      <c r="A24" s="10">
        <v>20</v>
      </c>
      <c r="B24" s="3" t="s">
        <v>320</v>
      </c>
      <c r="C24" s="46">
        <v>1.744805167</v>
      </c>
      <c r="D24" s="46">
        <v>1.4952610630000001</v>
      </c>
      <c r="E24" s="46">
        <v>1.3</v>
      </c>
      <c r="F24" s="46">
        <v>1.07</v>
      </c>
      <c r="G24" s="47">
        <v>0</v>
      </c>
      <c r="H24" s="10">
        <v>0</v>
      </c>
    </row>
    <row r="25" spans="1:20" s="4" customFormat="1" ht="18" customHeight="1" x14ac:dyDescent="0.2">
      <c r="A25" s="10">
        <v>21</v>
      </c>
      <c r="B25" s="3" t="s">
        <v>321</v>
      </c>
      <c r="C25" s="46">
        <v>25.589130586</v>
      </c>
      <c r="D25" s="46">
        <v>31.958826979000001</v>
      </c>
      <c r="E25" s="46">
        <v>10.26</v>
      </c>
      <c r="F25" s="46">
        <v>11.25</v>
      </c>
      <c r="G25" s="47">
        <v>53.24</v>
      </c>
      <c r="H25" s="10">
        <v>0</v>
      </c>
    </row>
    <row r="26" spans="1:20" s="4" customFormat="1" ht="18" customHeight="1" x14ac:dyDescent="0.2">
      <c r="A26" s="29"/>
      <c r="B26" s="29" t="s">
        <v>146</v>
      </c>
      <c r="C26" s="48">
        <v>99.999999999999986</v>
      </c>
      <c r="D26" s="48">
        <v>99.999999998999996</v>
      </c>
      <c r="E26" s="48">
        <v>100</v>
      </c>
      <c r="F26" s="48">
        <v>100.00000000000003</v>
      </c>
      <c r="G26" s="48">
        <v>100.01000000000002</v>
      </c>
      <c r="H26" s="48">
        <v>100</v>
      </c>
    </row>
    <row r="27" spans="1:20" s="4" customFormat="1" ht="14.25" customHeight="1" x14ac:dyDescent="0.2">
      <c r="A27" s="399" t="s">
        <v>947</v>
      </c>
      <c r="B27" s="400"/>
      <c r="C27" s="400"/>
      <c r="D27" s="400"/>
      <c r="E27" s="401"/>
    </row>
    <row r="28" spans="1:20" s="4" customFormat="1" ht="24" customHeight="1" x14ac:dyDescent="0.2">
      <c r="A28" s="399" t="s">
        <v>322</v>
      </c>
      <c r="B28" s="400"/>
      <c r="C28" s="400"/>
      <c r="D28" s="400"/>
      <c r="E28" s="401"/>
    </row>
    <row r="29" spans="1:20" s="4" customFormat="1" ht="13.5" customHeight="1" x14ac:dyDescent="0.2">
      <c r="A29" s="399" t="s">
        <v>239</v>
      </c>
      <c r="B29" s="400"/>
      <c r="C29" s="400"/>
      <c r="D29" s="400"/>
      <c r="E29" s="401"/>
      <c r="I29"/>
      <c r="J29"/>
      <c r="K29"/>
      <c r="L29"/>
      <c r="M29"/>
      <c r="N29"/>
      <c r="O29"/>
      <c r="P29"/>
      <c r="Q29"/>
      <c r="R29"/>
      <c r="S29"/>
      <c r="T29"/>
    </row>
    <row r="30" spans="1:20" s="4" customFormat="1" ht="28.35" customHeight="1" x14ac:dyDescent="0.2">
      <c r="I30"/>
      <c r="J30"/>
      <c r="K30"/>
      <c r="L30"/>
      <c r="M30"/>
      <c r="N30"/>
      <c r="O30"/>
      <c r="P30"/>
      <c r="Q30"/>
      <c r="R30"/>
      <c r="S30"/>
      <c r="T30"/>
    </row>
    <row r="34" spans="2:2" x14ac:dyDescent="0.2">
      <c r="B34" s="106" t="s">
        <v>929</v>
      </c>
    </row>
  </sheetData>
  <mergeCells count="10">
    <mergeCell ref="A27:E27"/>
    <mergeCell ref="A28:E28"/>
    <mergeCell ref="A29:E29"/>
    <mergeCell ref="A1:E1"/>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33" sqref="A33:J33"/>
    </sheetView>
  </sheetViews>
  <sheetFormatPr defaultRowHeight="12.75" x14ac:dyDescent="0.2"/>
  <cols>
    <col min="1" max="6" width="14.7109375" bestFit="1" customWidth="1"/>
    <col min="7" max="7" width="4.7109375" bestFit="1" customWidth="1"/>
  </cols>
  <sheetData>
    <row r="1" spans="1:6" ht="15" customHeight="1" x14ac:dyDescent="0.2">
      <c r="A1" s="373" t="s">
        <v>23</v>
      </c>
      <c r="B1" s="373"/>
      <c r="C1" s="373"/>
      <c r="D1" s="373"/>
      <c r="E1" s="373"/>
      <c r="F1" s="373"/>
    </row>
    <row r="2" spans="1:6" s="4" customFormat="1" ht="18" customHeight="1" x14ac:dyDescent="0.2">
      <c r="A2" s="347" t="s">
        <v>143</v>
      </c>
      <c r="B2" s="353" t="s">
        <v>323</v>
      </c>
      <c r="C2" s="385"/>
      <c r="D2" s="385"/>
      <c r="E2" s="385"/>
      <c r="F2" s="354"/>
    </row>
    <row r="3" spans="1:6" s="4" customFormat="1" ht="18" customHeight="1" x14ac:dyDescent="0.2">
      <c r="A3" s="349"/>
      <c r="B3" s="24" t="s">
        <v>324</v>
      </c>
      <c r="C3" s="24" t="s">
        <v>325</v>
      </c>
      <c r="D3" s="24" t="s">
        <v>96</v>
      </c>
      <c r="E3" s="24" t="s">
        <v>326</v>
      </c>
      <c r="F3" s="24" t="s">
        <v>321</v>
      </c>
    </row>
    <row r="4" spans="1:6" s="4" customFormat="1" ht="18" customHeight="1" x14ac:dyDescent="0.2">
      <c r="A4" s="3" t="s">
        <v>68</v>
      </c>
      <c r="B4" s="46">
        <v>16.664204309999999</v>
      </c>
      <c r="C4" s="46">
        <v>15.729892521</v>
      </c>
      <c r="D4" s="46">
        <v>8.2295987089999993</v>
      </c>
      <c r="E4" s="46">
        <v>0.14340144399999999</v>
      </c>
      <c r="F4" s="46">
        <v>59.232903014999998</v>
      </c>
    </row>
    <row r="5" spans="1:6" s="4" customFormat="1" ht="18" customHeight="1" x14ac:dyDescent="0.2">
      <c r="A5" s="3" t="s">
        <v>69</v>
      </c>
      <c r="B5" s="46">
        <v>22.114999999999998</v>
      </c>
      <c r="C5" s="46">
        <v>13.842499999999999</v>
      </c>
      <c r="D5" s="46">
        <v>8.3162500000000001</v>
      </c>
      <c r="E5" s="46">
        <v>5.5E-2</v>
      </c>
      <c r="F5" s="46">
        <v>55.671250000000001</v>
      </c>
    </row>
    <row r="6" spans="1:6" s="4" customFormat="1" ht="18" customHeight="1" x14ac:dyDescent="0.2">
      <c r="A6" s="3" t="s">
        <v>152</v>
      </c>
      <c r="B6" s="46">
        <v>19.98</v>
      </c>
      <c r="C6" s="46">
        <v>15.4</v>
      </c>
      <c r="D6" s="46">
        <v>8.0299999999999994</v>
      </c>
      <c r="E6" s="46">
        <v>0.05</v>
      </c>
      <c r="F6" s="46">
        <v>56.54</v>
      </c>
    </row>
    <row r="7" spans="1:6" s="4" customFormat="1" ht="18" customHeight="1" x14ac:dyDescent="0.2">
      <c r="A7" s="3" t="s">
        <v>153</v>
      </c>
      <c r="B7" s="46">
        <v>21.77</v>
      </c>
      <c r="C7" s="46">
        <v>15.09</v>
      </c>
      <c r="D7" s="46">
        <v>9.4700000000000006</v>
      </c>
      <c r="E7" s="46">
        <v>0.05</v>
      </c>
      <c r="F7" s="46">
        <v>53.62</v>
      </c>
    </row>
    <row r="8" spans="1:6" s="4" customFormat="1" ht="18" customHeight="1" x14ac:dyDescent="0.2">
      <c r="A8" s="3" t="s">
        <v>154</v>
      </c>
      <c r="B8" s="46">
        <v>18.97</v>
      </c>
      <c r="C8" s="46">
        <v>18.77</v>
      </c>
      <c r="D8" s="46">
        <v>8.1999999999999993</v>
      </c>
      <c r="E8" s="46">
        <v>0.12</v>
      </c>
      <c r="F8" s="46">
        <v>53.94</v>
      </c>
    </row>
    <row r="9" spans="1:6" s="4" customFormat="1" ht="18" customHeight="1" x14ac:dyDescent="0.2">
      <c r="A9" s="3" t="s">
        <v>155</v>
      </c>
      <c r="B9" s="46">
        <v>20.54</v>
      </c>
      <c r="C9" s="46">
        <v>15.82</v>
      </c>
      <c r="D9" s="46">
        <v>7.9</v>
      </c>
      <c r="E9" s="46">
        <v>0.04</v>
      </c>
      <c r="F9" s="46">
        <v>55.7</v>
      </c>
    </row>
    <row r="10" spans="1:6" s="4" customFormat="1" ht="18" customHeight="1" x14ac:dyDescent="0.2">
      <c r="A10" s="3" t="s">
        <v>156</v>
      </c>
      <c r="B10" s="46">
        <v>22.8</v>
      </c>
      <c r="C10" s="46">
        <v>10.49</v>
      </c>
      <c r="D10" s="46">
        <v>7.1</v>
      </c>
      <c r="E10" s="46">
        <v>0.06</v>
      </c>
      <c r="F10" s="46">
        <v>59.55</v>
      </c>
    </row>
    <row r="11" spans="1:6" s="4" customFormat="1" ht="18" customHeight="1" x14ac:dyDescent="0.2">
      <c r="A11" s="3" t="s">
        <v>157</v>
      </c>
      <c r="B11" s="46">
        <v>24.6</v>
      </c>
      <c r="C11" s="46">
        <v>12.03</v>
      </c>
      <c r="D11" s="46">
        <v>7.67</v>
      </c>
      <c r="E11" s="46">
        <v>0.04</v>
      </c>
      <c r="F11" s="46">
        <v>55.67</v>
      </c>
    </row>
    <row r="12" spans="1:6" s="4" customFormat="1" ht="18" customHeight="1" x14ac:dyDescent="0.2">
      <c r="A12" s="3" t="s">
        <v>158</v>
      </c>
      <c r="B12" s="46">
        <v>26.14</v>
      </c>
      <c r="C12" s="46">
        <v>9.5299999999999994</v>
      </c>
      <c r="D12" s="46">
        <v>8.43</v>
      </c>
      <c r="E12" s="46">
        <v>0.05</v>
      </c>
      <c r="F12" s="46">
        <v>55.85</v>
      </c>
    </row>
    <row r="13" spans="1:6" s="4" customFormat="1" ht="18" customHeight="1" x14ac:dyDescent="0.2">
      <c r="A13" s="3" t="s">
        <v>159</v>
      </c>
      <c r="B13" s="46">
        <v>22.08</v>
      </c>
      <c r="C13" s="46">
        <v>13.98</v>
      </c>
      <c r="D13" s="46">
        <v>9.73</v>
      </c>
      <c r="E13" s="46">
        <v>0.03</v>
      </c>
      <c r="F13" s="46">
        <v>54.18</v>
      </c>
    </row>
    <row r="14" spans="1:6" s="4" customFormat="1" ht="15" customHeight="1" x14ac:dyDescent="0.2">
      <c r="A14" s="337" t="s">
        <v>104</v>
      </c>
      <c r="B14" s="337"/>
      <c r="C14" s="337"/>
      <c r="D14" s="337"/>
      <c r="E14" s="337"/>
    </row>
    <row r="15" spans="1:6" s="4" customFormat="1" ht="13.5" customHeight="1" x14ac:dyDescent="0.2">
      <c r="A15" s="337" t="s">
        <v>327</v>
      </c>
      <c r="B15" s="337"/>
      <c r="C15" s="337"/>
      <c r="D15" s="337"/>
      <c r="E15" s="337"/>
    </row>
    <row r="16" spans="1:6" s="4" customFormat="1" ht="28.35" customHeight="1" x14ac:dyDescent="0.2"/>
  </sheetData>
  <mergeCells count="5">
    <mergeCell ref="A1:F1"/>
    <mergeCell ref="A2:A3"/>
    <mergeCell ref="B2:F2"/>
    <mergeCell ref="A14:E14"/>
    <mergeCell ref="A15:E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A33" sqref="A33:J33"/>
    </sheetView>
  </sheetViews>
  <sheetFormatPr defaultRowHeight="12.75" x14ac:dyDescent="0.2"/>
  <cols>
    <col min="1" max="6" width="14.7109375" bestFit="1" customWidth="1"/>
    <col min="7" max="7" width="4.7109375" bestFit="1" customWidth="1"/>
  </cols>
  <sheetData>
    <row r="1" spans="1:6" ht="18" customHeight="1" x14ac:dyDescent="0.2">
      <c r="A1" s="373" t="s">
        <v>24</v>
      </c>
      <c r="B1" s="373"/>
      <c r="C1" s="373"/>
      <c r="D1" s="373"/>
      <c r="E1" s="373"/>
      <c r="F1" s="373"/>
    </row>
    <row r="2" spans="1:6" s="4" customFormat="1" ht="18" customHeight="1" x14ac:dyDescent="0.2">
      <c r="A2" s="347" t="s">
        <v>328</v>
      </c>
      <c r="B2" s="353" t="s">
        <v>323</v>
      </c>
      <c r="C2" s="385"/>
      <c r="D2" s="385"/>
      <c r="E2" s="385"/>
      <c r="F2" s="354"/>
    </row>
    <row r="3" spans="1:6" s="4" customFormat="1" ht="18" customHeight="1" x14ac:dyDescent="0.2">
      <c r="A3" s="349"/>
      <c r="B3" s="24" t="s">
        <v>324</v>
      </c>
      <c r="C3" s="24" t="s">
        <v>325</v>
      </c>
      <c r="D3" s="24" t="s">
        <v>96</v>
      </c>
      <c r="E3" s="24" t="s">
        <v>326</v>
      </c>
      <c r="F3" s="24" t="s">
        <v>321</v>
      </c>
    </row>
    <row r="4" spans="1:6" s="4" customFormat="1" ht="18" customHeight="1" x14ac:dyDescent="0.2">
      <c r="A4" s="3" t="s">
        <v>68</v>
      </c>
      <c r="B4" s="46">
        <v>17.989999999999998</v>
      </c>
      <c r="C4" s="46">
        <v>16.09</v>
      </c>
      <c r="D4" s="46">
        <v>7.29</v>
      </c>
      <c r="E4" s="46">
        <v>0.49</v>
      </c>
      <c r="F4" s="46">
        <v>58.14</v>
      </c>
    </row>
    <row r="5" spans="1:6" s="4" customFormat="1" ht="18" customHeight="1" x14ac:dyDescent="0.2">
      <c r="A5" s="3" t="s">
        <v>69</v>
      </c>
      <c r="B5" s="46">
        <v>21.26</v>
      </c>
      <c r="C5" s="46">
        <v>15.28</v>
      </c>
      <c r="D5" s="46">
        <v>7.61</v>
      </c>
      <c r="E5" s="46">
        <v>0.25</v>
      </c>
      <c r="F5" s="46">
        <v>55.6</v>
      </c>
    </row>
    <row r="6" spans="1:6" s="4" customFormat="1" ht="18" customHeight="1" x14ac:dyDescent="0.2">
      <c r="A6" s="3" t="s">
        <v>152</v>
      </c>
      <c r="B6" s="46">
        <v>19.260000000000002</v>
      </c>
      <c r="C6" s="46">
        <v>14.05</v>
      </c>
      <c r="D6" s="46">
        <v>7.29</v>
      </c>
      <c r="E6" s="46">
        <v>0.37</v>
      </c>
      <c r="F6" s="46">
        <v>59.02</v>
      </c>
    </row>
    <row r="7" spans="1:6" s="4" customFormat="1" ht="18" customHeight="1" x14ac:dyDescent="0.2">
      <c r="A7" s="3" t="s">
        <v>153</v>
      </c>
      <c r="B7" s="46">
        <v>20.100000000000001</v>
      </c>
      <c r="C7" s="46">
        <v>16.420000000000002</v>
      </c>
      <c r="D7" s="46">
        <v>7.54</v>
      </c>
      <c r="E7" s="46">
        <v>0.3</v>
      </c>
      <c r="F7" s="46">
        <v>55.64</v>
      </c>
    </row>
    <row r="8" spans="1:6" s="4" customFormat="1" ht="18" customHeight="1" x14ac:dyDescent="0.2">
      <c r="A8" s="3" t="s">
        <v>154</v>
      </c>
      <c r="B8" s="46">
        <v>20.02</v>
      </c>
      <c r="C8" s="46">
        <v>17.25</v>
      </c>
      <c r="D8" s="46">
        <v>8.0299999999999994</v>
      </c>
      <c r="E8" s="46">
        <v>0.25</v>
      </c>
      <c r="F8" s="46">
        <v>54.45</v>
      </c>
    </row>
    <row r="9" spans="1:6" s="4" customFormat="1" ht="18" customHeight="1" x14ac:dyDescent="0.2">
      <c r="A9" s="3" t="s">
        <v>155</v>
      </c>
      <c r="B9" s="46">
        <v>22.16</v>
      </c>
      <c r="C9" s="46">
        <v>13.91</v>
      </c>
      <c r="D9" s="46">
        <v>7.87</v>
      </c>
      <c r="E9" s="46">
        <v>0.27</v>
      </c>
      <c r="F9" s="46">
        <v>55.79</v>
      </c>
    </row>
    <row r="10" spans="1:6" s="4" customFormat="1" ht="18" customHeight="1" x14ac:dyDescent="0.2">
      <c r="A10" s="3" t="s">
        <v>156</v>
      </c>
      <c r="B10" s="46">
        <v>21.82</v>
      </c>
      <c r="C10" s="46">
        <v>13.3</v>
      </c>
      <c r="D10" s="46">
        <v>7.25</v>
      </c>
      <c r="E10" s="46">
        <v>0.28000000000000003</v>
      </c>
      <c r="F10" s="46">
        <v>57.35</v>
      </c>
    </row>
    <row r="11" spans="1:6" s="4" customFormat="1" ht="18" customHeight="1" x14ac:dyDescent="0.2">
      <c r="A11" s="3" t="s">
        <v>157</v>
      </c>
      <c r="B11" s="46">
        <v>22.72</v>
      </c>
      <c r="C11" s="46">
        <v>16.149999999999999</v>
      </c>
      <c r="D11" s="46">
        <v>7.44</v>
      </c>
      <c r="E11" s="46">
        <v>0.24</v>
      </c>
      <c r="F11" s="46">
        <v>53.45</v>
      </c>
    </row>
    <row r="12" spans="1:6" s="4" customFormat="1" ht="18" customHeight="1" x14ac:dyDescent="0.2">
      <c r="A12" s="3" t="s">
        <v>158</v>
      </c>
      <c r="B12" s="46">
        <v>22.71</v>
      </c>
      <c r="C12" s="46">
        <v>15.83</v>
      </c>
      <c r="D12" s="46">
        <v>8.1199999999999992</v>
      </c>
      <c r="E12" s="46">
        <v>0.12</v>
      </c>
      <c r="F12" s="46">
        <v>53.22</v>
      </c>
    </row>
    <row r="13" spans="1:6" s="4" customFormat="1" ht="18" customHeight="1" x14ac:dyDescent="0.2">
      <c r="A13" s="3" t="s">
        <v>159</v>
      </c>
      <c r="B13" s="46">
        <v>21.26</v>
      </c>
      <c r="C13" s="46">
        <v>15.34</v>
      </c>
      <c r="D13" s="46">
        <v>7.38</v>
      </c>
      <c r="E13" s="46">
        <v>0.17</v>
      </c>
      <c r="F13" s="46">
        <v>55.85</v>
      </c>
    </row>
    <row r="14" spans="1:6" s="4" customFormat="1" ht="13.5" customHeight="1" x14ac:dyDescent="0.2">
      <c r="A14" s="337" t="s">
        <v>288</v>
      </c>
      <c r="B14" s="337"/>
      <c r="C14" s="337"/>
      <c r="D14" s="337"/>
      <c r="E14" s="337"/>
      <c r="F14" s="337"/>
    </row>
    <row r="15" spans="1:6" s="4" customFormat="1" ht="15" customHeight="1" x14ac:dyDescent="0.2">
      <c r="A15" s="337" t="s">
        <v>329</v>
      </c>
      <c r="B15" s="337"/>
      <c r="C15" s="337"/>
      <c r="D15" s="337"/>
      <c r="E15" s="337"/>
      <c r="F15" s="337"/>
    </row>
  </sheetData>
  <mergeCells count="5">
    <mergeCell ref="A1:F1"/>
    <mergeCell ref="A2:A3"/>
    <mergeCell ref="B2:F2"/>
    <mergeCell ref="A14:F14"/>
    <mergeCell ref="A15:F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33" sqref="A33:J33"/>
    </sheetView>
  </sheetViews>
  <sheetFormatPr defaultRowHeight="12.75" x14ac:dyDescent="0.2"/>
  <cols>
    <col min="1" max="6" width="14.7109375" bestFit="1" customWidth="1"/>
    <col min="7" max="7" width="4.7109375" bestFit="1" customWidth="1"/>
  </cols>
  <sheetData>
    <row r="1" spans="1:6" ht="21" customHeight="1" x14ac:dyDescent="0.2">
      <c r="A1" s="335" t="s">
        <v>25</v>
      </c>
      <c r="B1" s="335"/>
      <c r="C1" s="335"/>
      <c r="D1" s="335"/>
    </row>
    <row r="2" spans="1:6" s="4" customFormat="1" ht="18.75" customHeight="1" x14ac:dyDescent="0.2">
      <c r="A2" s="402" t="s">
        <v>143</v>
      </c>
      <c r="B2" s="404" t="s">
        <v>323</v>
      </c>
      <c r="C2" s="405"/>
      <c r="D2" s="405"/>
      <c r="E2" s="405"/>
      <c r="F2" s="406"/>
    </row>
    <row r="3" spans="1:6" s="4" customFormat="1" ht="18" customHeight="1" x14ac:dyDescent="0.2">
      <c r="A3" s="403"/>
      <c r="B3" s="2" t="s">
        <v>324</v>
      </c>
      <c r="C3" s="2" t="s">
        <v>325</v>
      </c>
      <c r="D3" s="2" t="s">
        <v>96</v>
      </c>
      <c r="E3" s="2" t="s">
        <v>326</v>
      </c>
      <c r="F3" s="2" t="s">
        <v>321</v>
      </c>
    </row>
    <row r="4" spans="1:6" s="4" customFormat="1" ht="18" customHeight="1" x14ac:dyDescent="0.2">
      <c r="A4" s="29" t="s">
        <v>68</v>
      </c>
      <c r="B4" s="30">
        <v>0</v>
      </c>
      <c r="C4" s="30">
        <v>0</v>
      </c>
      <c r="D4" s="30">
        <v>0</v>
      </c>
      <c r="E4" s="30">
        <v>0</v>
      </c>
      <c r="F4" s="30">
        <v>100</v>
      </c>
    </row>
    <row r="5" spans="1:6" s="4" customFormat="1" ht="18" customHeight="1" x14ac:dyDescent="0.2">
      <c r="A5" s="29" t="s">
        <v>69</v>
      </c>
      <c r="B5" s="30">
        <v>0</v>
      </c>
      <c r="C5" s="30">
        <v>0</v>
      </c>
      <c r="D5" s="30">
        <v>0</v>
      </c>
      <c r="E5" s="30">
        <v>0</v>
      </c>
      <c r="F5" s="30">
        <v>100</v>
      </c>
    </row>
    <row r="6" spans="1:6" s="4" customFormat="1" ht="18" customHeight="1" x14ac:dyDescent="0.2">
      <c r="A6" s="29" t="s">
        <v>152</v>
      </c>
      <c r="B6" s="30">
        <v>0</v>
      </c>
      <c r="C6" s="30">
        <v>0</v>
      </c>
      <c r="D6" s="30">
        <v>0</v>
      </c>
      <c r="E6" s="30">
        <v>0</v>
      </c>
      <c r="F6" s="30">
        <v>100</v>
      </c>
    </row>
    <row r="7" spans="1:6" s="4" customFormat="1" ht="18" customHeight="1" x14ac:dyDescent="0.2">
      <c r="A7" s="29" t="s">
        <v>153</v>
      </c>
      <c r="B7" s="30">
        <v>0</v>
      </c>
      <c r="C7" s="30">
        <v>0</v>
      </c>
      <c r="D7" s="30">
        <v>0</v>
      </c>
      <c r="E7" s="30">
        <v>0</v>
      </c>
      <c r="F7" s="30">
        <v>100</v>
      </c>
    </row>
    <row r="8" spans="1:6" s="4" customFormat="1" ht="18" customHeight="1" x14ac:dyDescent="0.2">
      <c r="A8" s="29" t="s">
        <v>154</v>
      </c>
      <c r="B8" s="30">
        <v>0</v>
      </c>
      <c r="C8" s="30">
        <v>0</v>
      </c>
      <c r="D8" s="30">
        <v>0</v>
      </c>
      <c r="E8" s="30">
        <v>0</v>
      </c>
      <c r="F8" s="30">
        <v>100</v>
      </c>
    </row>
    <row r="9" spans="1:6" s="4" customFormat="1" ht="18" customHeight="1" x14ac:dyDescent="0.2">
      <c r="A9" s="29" t="s">
        <v>155</v>
      </c>
      <c r="B9" s="30">
        <v>0</v>
      </c>
      <c r="C9" s="30">
        <v>0</v>
      </c>
      <c r="D9" s="30">
        <v>0</v>
      </c>
      <c r="E9" s="30">
        <v>0</v>
      </c>
      <c r="F9" s="30">
        <v>100</v>
      </c>
    </row>
    <row r="10" spans="1:6" s="4" customFormat="1" ht="18" customHeight="1" x14ac:dyDescent="0.2">
      <c r="A10" s="29" t="s">
        <v>156</v>
      </c>
      <c r="B10" s="30">
        <v>0</v>
      </c>
      <c r="C10" s="30">
        <v>0</v>
      </c>
      <c r="D10" s="30">
        <v>0</v>
      </c>
      <c r="E10" s="30">
        <v>0</v>
      </c>
      <c r="F10" s="30">
        <v>100</v>
      </c>
    </row>
    <row r="11" spans="1:6" s="4" customFormat="1" ht="18" customHeight="1" x14ac:dyDescent="0.2">
      <c r="A11" s="29" t="s">
        <v>157</v>
      </c>
      <c r="B11" s="30">
        <v>0</v>
      </c>
      <c r="C11" s="30">
        <v>0</v>
      </c>
      <c r="D11" s="30">
        <v>0</v>
      </c>
      <c r="E11" s="30">
        <v>0</v>
      </c>
      <c r="F11" s="30">
        <v>100</v>
      </c>
    </row>
    <row r="12" spans="1:6" s="4" customFormat="1" ht="18" customHeight="1" x14ac:dyDescent="0.2">
      <c r="A12" s="29" t="s">
        <v>158</v>
      </c>
      <c r="B12" s="30">
        <v>0</v>
      </c>
      <c r="C12" s="30">
        <v>0</v>
      </c>
      <c r="D12" s="30">
        <v>0</v>
      </c>
      <c r="E12" s="30">
        <v>0</v>
      </c>
      <c r="F12" s="30">
        <v>100</v>
      </c>
    </row>
    <row r="13" spans="1:6" s="4" customFormat="1" ht="18" customHeight="1" x14ac:dyDescent="0.2">
      <c r="A13" s="29" t="s">
        <v>159</v>
      </c>
      <c r="B13" s="30">
        <v>0</v>
      </c>
      <c r="C13" s="30">
        <v>0</v>
      </c>
      <c r="D13" s="30">
        <v>0</v>
      </c>
      <c r="E13" s="30">
        <v>0</v>
      </c>
      <c r="F13" s="30">
        <v>100</v>
      </c>
    </row>
    <row r="14" spans="1:6" s="4" customFormat="1" ht="18" customHeight="1" x14ac:dyDescent="0.2">
      <c r="A14" s="407" t="s">
        <v>288</v>
      </c>
      <c r="B14" s="408"/>
      <c r="C14" s="408"/>
      <c r="D14" s="408"/>
      <c r="E14" s="408"/>
      <c r="F14" s="409"/>
    </row>
    <row r="15" spans="1:6" s="4" customFormat="1" ht="18" customHeight="1" x14ac:dyDescent="0.2">
      <c r="A15" s="407" t="s">
        <v>330</v>
      </c>
      <c r="B15" s="408"/>
      <c r="C15" s="408"/>
      <c r="D15" s="408"/>
      <c r="E15" s="408"/>
      <c r="F15" s="409"/>
    </row>
    <row r="16" spans="1:6" s="4" customFormat="1" ht="28.35" customHeight="1" x14ac:dyDescent="0.2"/>
  </sheetData>
  <mergeCells count="5">
    <mergeCell ref="A1:D1"/>
    <mergeCell ref="A2:A3"/>
    <mergeCell ref="B2:F2"/>
    <mergeCell ref="A14:F14"/>
    <mergeCell ref="A15:F15"/>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A33" sqref="A33:J33"/>
    </sheetView>
  </sheetViews>
  <sheetFormatPr defaultRowHeight="12.75" x14ac:dyDescent="0.2"/>
  <cols>
    <col min="1" max="1" width="6.42578125" bestFit="1" customWidth="1"/>
    <col min="2" max="2" width="20.7109375" bestFit="1" customWidth="1"/>
    <col min="3" max="3" width="10" bestFit="1" customWidth="1"/>
    <col min="4" max="4" width="13.85546875" bestFit="1" customWidth="1"/>
    <col min="5" max="5" width="7.7109375" bestFit="1" customWidth="1"/>
    <col min="6" max="7" width="6" bestFit="1" customWidth="1"/>
    <col min="8" max="8" width="9.7109375" bestFit="1" customWidth="1"/>
    <col min="9" max="9" width="10.7109375" bestFit="1" customWidth="1"/>
    <col min="10" max="10" width="10" bestFit="1" customWidth="1"/>
    <col min="11" max="11" width="35.140625" bestFit="1" customWidth="1"/>
    <col min="12" max="12" width="4.7109375" bestFit="1" customWidth="1"/>
  </cols>
  <sheetData>
    <row r="1" spans="1:11" ht="15.75" customHeight="1" x14ac:dyDescent="0.2">
      <c r="A1" s="338" t="s">
        <v>331</v>
      </c>
      <c r="B1" s="338"/>
      <c r="C1" s="338"/>
      <c r="D1" s="338"/>
      <c r="E1" s="338"/>
      <c r="F1" s="338"/>
      <c r="G1" s="338"/>
      <c r="H1" s="338"/>
      <c r="I1" s="338"/>
      <c r="J1" s="338"/>
      <c r="K1" s="338"/>
    </row>
    <row r="2" spans="1:11" s="4" customFormat="1" ht="58.5" customHeight="1" x14ac:dyDescent="0.2">
      <c r="A2" s="8" t="s">
        <v>125</v>
      </c>
      <c r="B2" s="8" t="s">
        <v>332</v>
      </c>
      <c r="C2" s="15" t="s">
        <v>333</v>
      </c>
      <c r="D2" s="15" t="s">
        <v>334</v>
      </c>
      <c r="E2" s="8" t="s">
        <v>335</v>
      </c>
      <c r="F2" s="8" t="s">
        <v>336</v>
      </c>
      <c r="G2" s="8" t="s">
        <v>337</v>
      </c>
      <c r="H2" s="16" t="s">
        <v>338</v>
      </c>
      <c r="I2" s="16" t="s">
        <v>339</v>
      </c>
      <c r="J2" s="16" t="s">
        <v>340</v>
      </c>
    </row>
    <row r="3" spans="1:11" s="4" customFormat="1" ht="15" customHeight="1" x14ac:dyDescent="0.2">
      <c r="A3" s="17">
        <v>1</v>
      </c>
      <c r="B3" s="18" t="s">
        <v>341</v>
      </c>
      <c r="C3" s="49">
        <v>543.66</v>
      </c>
      <c r="D3" s="50">
        <v>454460.86430399999</v>
      </c>
      <c r="E3" s="22">
        <v>12.552364878000001</v>
      </c>
      <c r="F3" s="51">
        <v>0.75</v>
      </c>
      <c r="G3" s="51">
        <v>0.32729200000000003</v>
      </c>
      <c r="H3" s="51">
        <v>1.01</v>
      </c>
      <c r="I3" s="51">
        <v>10.738289999999999</v>
      </c>
      <c r="J3" s="51">
        <v>0.03</v>
      </c>
    </row>
    <row r="4" spans="1:11" s="4" customFormat="1" ht="15" customHeight="1" x14ac:dyDescent="0.2">
      <c r="A4" s="17">
        <v>2</v>
      </c>
      <c r="B4" s="18" t="s">
        <v>342</v>
      </c>
      <c r="C4" s="49">
        <v>6338.56</v>
      </c>
      <c r="D4" s="50">
        <v>377312.61318300001</v>
      </c>
      <c r="E4" s="22">
        <v>10.421503733</v>
      </c>
      <c r="F4" s="51">
        <v>1.35</v>
      </c>
      <c r="G4" s="51">
        <v>0.39980599999999999</v>
      </c>
      <c r="H4" s="51">
        <v>1.63</v>
      </c>
      <c r="I4" s="51">
        <v>10.062182</v>
      </c>
      <c r="J4" s="51">
        <v>0.02</v>
      </c>
    </row>
    <row r="5" spans="1:11" s="4" customFormat="1" ht="15" customHeight="1" x14ac:dyDescent="0.2">
      <c r="A5" s="17">
        <v>3</v>
      </c>
      <c r="B5" s="18" t="s">
        <v>343</v>
      </c>
      <c r="C5" s="49">
        <v>343.55</v>
      </c>
      <c r="D5" s="50">
        <v>332817.64794</v>
      </c>
      <c r="E5" s="22">
        <v>9.1925375389999999</v>
      </c>
      <c r="F5" s="51">
        <v>1.27</v>
      </c>
      <c r="G5" s="51">
        <v>0.45284000000000002</v>
      </c>
      <c r="H5" s="51">
        <v>1.45</v>
      </c>
      <c r="I5" s="51">
        <v>12.101946</v>
      </c>
      <c r="J5" s="51">
        <v>0.04</v>
      </c>
    </row>
    <row r="6" spans="1:11" s="4" customFormat="1" ht="15" customHeight="1" x14ac:dyDescent="0.2">
      <c r="A6" s="17">
        <v>4</v>
      </c>
      <c r="B6" s="18" t="s">
        <v>344</v>
      </c>
      <c r="C6" s="49">
        <v>2184.3000000000002</v>
      </c>
      <c r="D6" s="50">
        <v>253293.76872299999</v>
      </c>
      <c r="E6" s="22">
        <v>6.996060731</v>
      </c>
      <c r="F6" s="51">
        <v>0.78</v>
      </c>
      <c r="G6" s="51">
        <v>1.7464E-2</v>
      </c>
      <c r="H6" s="51">
        <v>4.51</v>
      </c>
      <c r="I6" s="51">
        <v>-2.8779590000000002</v>
      </c>
      <c r="J6" s="51">
        <v>0.04</v>
      </c>
    </row>
    <row r="7" spans="1:11" s="4" customFormat="1" ht="15" customHeight="1" x14ac:dyDescent="0.2">
      <c r="A7" s="17">
        <v>5</v>
      </c>
      <c r="B7" s="18" t="s">
        <v>345</v>
      </c>
      <c r="C7" s="49">
        <v>1224.51</v>
      </c>
      <c r="D7" s="50">
        <v>243976.980713</v>
      </c>
      <c r="E7" s="22">
        <v>6.7387278520000002</v>
      </c>
      <c r="F7" s="51">
        <v>0.88</v>
      </c>
      <c r="G7" s="51">
        <v>0.285831</v>
      </c>
      <c r="H7" s="51">
        <v>1.27</v>
      </c>
      <c r="I7" s="51">
        <v>2.305218</v>
      </c>
      <c r="J7" s="51">
        <v>0.03</v>
      </c>
    </row>
    <row r="8" spans="1:11" s="4" customFormat="1" ht="15" customHeight="1" x14ac:dyDescent="0.2">
      <c r="A8" s="17">
        <v>6</v>
      </c>
      <c r="B8" s="18" t="s">
        <v>346</v>
      </c>
      <c r="C8" s="49">
        <v>1287.8499999999999</v>
      </c>
      <c r="D8" s="50">
        <v>227716.70250000001</v>
      </c>
      <c r="E8" s="22">
        <v>6.2896133929999998</v>
      </c>
      <c r="F8" s="51">
        <v>1.41</v>
      </c>
      <c r="G8" s="51">
        <v>0.30289899999999997</v>
      </c>
      <c r="H8" s="51">
        <v>1.96</v>
      </c>
      <c r="I8" s="51">
        <v>-2.8160999999999999E-2</v>
      </c>
      <c r="J8" s="51">
        <v>0.03</v>
      </c>
    </row>
    <row r="9" spans="1:11" s="4" customFormat="1" ht="15" customHeight="1" x14ac:dyDescent="0.2">
      <c r="A9" s="17">
        <v>7</v>
      </c>
      <c r="B9" s="18" t="s">
        <v>347</v>
      </c>
      <c r="C9" s="49">
        <v>375.24</v>
      </c>
      <c r="D9" s="50">
        <v>211248.57223699999</v>
      </c>
      <c r="E9" s="22">
        <v>5.8347579889999999</v>
      </c>
      <c r="F9" s="51">
        <v>-7.0000000000000007E-2</v>
      </c>
      <c r="G9" s="51">
        <v>1.2E-4</v>
      </c>
      <c r="H9" s="51">
        <v>4.7699999999999996</v>
      </c>
      <c r="I9" s="51">
        <v>1.7031369999999999</v>
      </c>
      <c r="J9" s="51">
        <v>0.03</v>
      </c>
    </row>
    <row r="10" spans="1:11" s="4" customFormat="1" ht="15" customHeight="1" x14ac:dyDescent="0.2">
      <c r="A10" s="17">
        <v>8</v>
      </c>
      <c r="B10" s="18" t="s">
        <v>348</v>
      </c>
      <c r="C10" s="49">
        <v>280.44</v>
      </c>
      <c r="D10" s="50">
        <v>174199.28123399999</v>
      </c>
      <c r="E10" s="22">
        <v>4.8114438699999997</v>
      </c>
      <c r="F10" s="51">
        <v>1.07</v>
      </c>
      <c r="G10" s="51">
        <v>0.35766199999999998</v>
      </c>
      <c r="H10" s="51">
        <v>1.37</v>
      </c>
      <c r="I10" s="51">
        <v>10.112835</v>
      </c>
      <c r="J10" s="51">
        <v>0.03</v>
      </c>
    </row>
    <row r="11" spans="1:11" s="4" customFormat="1" ht="15" customHeight="1" x14ac:dyDescent="0.2">
      <c r="A11" s="17">
        <v>9</v>
      </c>
      <c r="B11" s="18" t="s">
        <v>349</v>
      </c>
      <c r="C11" s="49">
        <v>953.59</v>
      </c>
      <c r="D11" s="50">
        <v>145443.521943</v>
      </c>
      <c r="E11" s="22">
        <v>4.0171999400000002</v>
      </c>
      <c r="F11" s="51">
        <v>0.96</v>
      </c>
      <c r="G11" s="51">
        <v>0.27165699999999998</v>
      </c>
      <c r="H11" s="51">
        <v>1.41</v>
      </c>
      <c r="I11" s="51">
        <v>10.228085</v>
      </c>
      <c r="J11" s="51">
        <v>0.04</v>
      </c>
    </row>
    <row r="12" spans="1:11" s="4" customFormat="1" ht="15" customHeight="1" x14ac:dyDescent="0.2">
      <c r="A12" s="17">
        <v>10</v>
      </c>
      <c r="B12" s="18" t="s">
        <v>350</v>
      </c>
      <c r="C12" s="49">
        <v>216.46</v>
      </c>
      <c r="D12" s="50">
        <v>125254.99219200001</v>
      </c>
      <c r="E12" s="22">
        <v>3.4595858260000001</v>
      </c>
      <c r="F12" s="51">
        <v>0.73</v>
      </c>
      <c r="G12" s="51">
        <v>0.18335099999999999</v>
      </c>
      <c r="H12" s="51">
        <v>1.3</v>
      </c>
      <c r="I12" s="51">
        <v>8.390765</v>
      </c>
      <c r="J12" s="51">
        <v>0.04</v>
      </c>
    </row>
    <row r="13" spans="1:11" s="4" customFormat="1" ht="15" customHeight="1" x14ac:dyDescent="0.2">
      <c r="A13" s="17">
        <v>11</v>
      </c>
      <c r="B13" s="18" t="s">
        <v>351</v>
      </c>
      <c r="C13" s="49">
        <v>513.94000000000005</v>
      </c>
      <c r="D13" s="50">
        <v>110700.00579</v>
      </c>
      <c r="E13" s="22">
        <v>3.0575721119999999</v>
      </c>
      <c r="F13" s="51">
        <v>1.27</v>
      </c>
      <c r="G13" s="51">
        <v>0.27816999999999997</v>
      </c>
      <c r="H13" s="51">
        <v>1.85</v>
      </c>
      <c r="I13" s="51">
        <v>7.5356589999999999</v>
      </c>
      <c r="J13" s="51">
        <v>0.03</v>
      </c>
    </row>
    <row r="14" spans="1:11" s="4" customFormat="1" ht="15" customHeight="1" x14ac:dyDescent="0.2">
      <c r="A14" s="17">
        <v>12</v>
      </c>
      <c r="B14" s="18" t="s">
        <v>352</v>
      </c>
      <c r="C14" s="49">
        <v>892.46</v>
      </c>
      <c r="D14" s="50">
        <v>106583.677108</v>
      </c>
      <c r="E14" s="22">
        <v>2.9438777030000001</v>
      </c>
      <c r="F14" s="51">
        <v>1.47</v>
      </c>
      <c r="G14" s="51">
        <v>0.32424799999999998</v>
      </c>
      <c r="H14" s="51">
        <v>1.98</v>
      </c>
      <c r="I14" s="51">
        <v>1.372549</v>
      </c>
      <c r="J14" s="51">
        <v>0.03</v>
      </c>
    </row>
    <row r="15" spans="1:11" s="4" customFormat="1" ht="15" customHeight="1" x14ac:dyDescent="0.2">
      <c r="A15" s="17">
        <v>13</v>
      </c>
      <c r="B15" s="18" t="s">
        <v>353</v>
      </c>
      <c r="C15" s="49">
        <v>151.04</v>
      </c>
      <c r="D15" s="50">
        <v>101874.184192</v>
      </c>
      <c r="E15" s="22">
        <v>2.8137998940000002</v>
      </c>
      <c r="F15" s="51">
        <v>1.1399999999999999</v>
      </c>
      <c r="G15" s="51">
        <v>0.33034000000000002</v>
      </c>
      <c r="H15" s="51">
        <v>1.52</v>
      </c>
      <c r="I15" s="51">
        <v>15.973036</v>
      </c>
      <c r="J15" s="51">
        <v>0.02</v>
      </c>
    </row>
    <row r="16" spans="1:11" s="4" customFormat="1" ht="15" customHeight="1" x14ac:dyDescent="0.2">
      <c r="A16" s="17">
        <v>14</v>
      </c>
      <c r="B16" s="18" t="s">
        <v>354</v>
      </c>
      <c r="C16" s="49">
        <v>601.77</v>
      </c>
      <c r="D16" s="49">
        <v>82049.761937000003</v>
      </c>
      <c r="E16" s="22">
        <v>2.2662425540000002</v>
      </c>
      <c r="F16" s="51">
        <v>0.95</v>
      </c>
      <c r="G16" s="51">
        <v>0.21806200000000001</v>
      </c>
      <c r="H16" s="51">
        <v>1.55</v>
      </c>
      <c r="I16" s="51">
        <v>14.538944000000001</v>
      </c>
      <c r="J16" s="51">
        <v>0.05</v>
      </c>
    </row>
    <row r="17" spans="1:10" s="4" customFormat="1" ht="15" customHeight="1" x14ac:dyDescent="0.2">
      <c r="A17" s="17">
        <v>15</v>
      </c>
      <c r="B17" s="18" t="s">
        <v>355</v>
      </c>
      <c r="C17" s="49">
        <v>621.6</v>
      </c>
      <c r="D17" s="49">
        <v>73618.034759999995</v>
      </c>
      <c r="E17" s="22">
        <v>2.0333553590000002</v>
      </c>
      <c r="F17" s="51">
        <v>1.27</v>
      </c>
      <c r="G17" s="51">
        <v>3.8349000000000001E-2</v>
      </c>
      <c r="H17" s="51">
        <v>4.95</v>
      </c>
      <c r="I17" s="51">
        <v>3.5173899999999998</v>
      </c>
      <c r="J17" s="51">
        <v>0.06</v>
      </c>
    </row>
    <row r="18" spans="1:10" s="4" customFormat="1" ht="15" customHeight="1" x14ac:dyDescent="0.2">
      <c r="A18" s="17">
        <v>16</v>
      </c>
      <c r="B18" s="18" t="s">
        <v>356</v>
      </c>
      <c r="C18" s="49">
        <v>95.92</v>
      </c>
      <c r="D18" s="49">
        <v>60631.193338999998</v>
      </c>
      <c r="E18" s="22">
        <v>1.6746543469999999</v>
      </c>
      <c r="F18" s="51">
        <v>0.9</v>
      </c>
      <c r="G18" s="51">
        <v>0.24272299999999999</v>
      </c>
      <c r="H18" s="51">
        <v>1.39</v>
      </c>
      <c r="I18" s="51">
        <v>9.5864729999999998</v>
      </c>
      <c r="J18" s="51">
        <v>0.04</v>
      </c>
    </row>
    <row r="19" spans="1:10" s="4" customFormat="1" ht="15" customHeight="1" x14ac:dyDescent="0.2">
      <c r="A19" s="17">
        <v>17</v>
      </c>
      <c r="B19" s="18" t="s">
        <v>357</v>
      </c>
      <c r="C19" s="49">
        <v>239.93</v>
      </c>
      <c r="D19" s="49">
        <v>53151.696260999997</v>
      </c>
      <c r="E19" s="22">
        <v>1.468068073</v>
      </c>
      <c r="F19" s="51">
        <v>0.82</v>
      </c>
      <c r="G19" s="51">
        <v>9.0731000000000006E-2</v>
      </c>
      <c r="H19" s="51">
        <v>2.09</v>
      </c>
      <c r="I19" s="51">
        <v>-14.996114</v>
      </c>
      <c r="J19" s="51">
        <v>0.04</v>
      </c>
    </row>
    <row r="20" spans="1:10" s="4" customFormat="1" ht="15" customHeight="1" x14ac:dyDescent="0.2">
      <c r="A20" s="17">
        <v>18</v>
      </c>
      <c r="B20" s="18" t="s">
        <v>358</v>
      </c>
      <c r="C20" s="49">
        <v>8245.4599999999991</v>
      </c>
      <c r="D20" s="49">
        <v>43850.207416999998</v>
      </c>
      <c r="E20" s="22">
        <v>1.211157762</v>
      </c>
      <c r="F20" s="51">
        <v>0.61</v>
      </c>
      <c r="G20" s="51">
        <v>0.169684</v>
      </c>
      <c r="H20" s="51">
        <v>1.1399999999999999</v>
      </c>
      <c r="I20" s="51">
        <v>-12.421777000000001</v>
      </c>
      <c r="J20" s="51">
        <v>0.09</v>
      </c>
    </row>
    <row r="21" spans="1:10" s="4" customFormat="1" ht="15" customHeight="1" x14ac:dyDescent="0.2">
      <c r="A21" s="17">
        <v>19</v>
      </c>
      <c r="B21" s="18" t="s">
        <v>359</v>
      </c>
      <c r="C21" s="49">
        <v>5231.59</v>
      </c>
      <c r="D21" s="49">
        <v>41457.211796000003</v>
      </c>
      <c r="E21" s="22">
        <v>1.1450624030000001</v>
      </c>
      <c r="F21" s="51">
        <v>0.51</v>
      </c>
      <c r="G21" s="51">
        <v>0.10886</v>
      </c>
      <c r="H21" s="51">
        <v>1.18</v>
      </c>
      <c r="I21" s="51">
        <v>-3.0156160000000001</v>
      </c>
      <c r="J21" s="51">
        <v>0.1</v>
      </c>
    </row>
    <row r="22" spans="1:10" s="4" customFormat="1" ht="15" customHeight="1" x14ac:dyDescent="0.2">
      <c r="A22" s="17">
        <v>20</v>
      </c>
      <c r="B22" s="18" t="s">
        <v>360</v>
      </c>
      <c r="C22" s="49">
        <v>1998.7</v>
      </c>
      <c r="D22" s="49">
        <v>41361.697410000001</v>
      </c>
      <c r="E22" s="22">
        <v>1.1424242630000001</v>
      </c>
      <c r="F22" s="51">
        <v>1.1000000000000001</v>
      </c>
      <c r="G22" s="51">
        <v>0.15024399999999999</v>
      </c>
      <c r="H22" s="51">
        <v>2.17</v>
      </c>
      <c r="I22" s="51">
        <v>7.3250039999999998</v>
      </c>
      <c r="J22" s="51">
        <v>0.11</v>
      </c>
    </row>
    <row r="23" spans="1:10" s="4" customFormat="1" ht="15" customHeight="1" x14ac:dyDescent="0.2">
      <c r="A23" s="17">
        <v>21</v>
      </c>
      <c r="B23" s="18" t="s">
        <v>361</v>
      </c>
      <c r="C23" s="49">
        <v>1126.49</v>
      </c>
      <c r="D23" s="49">
        <v>40622.140713000001</v>
      </c>
      <c r="E23" s="22">
        <v>1.1219974530000001</v>
      </c>
      <c r="F23" s="51">
        <v>1.39</v>
      </c>
      <c r="G23" s="51">
        <v>0.25911000000000001</v>
      </c>
      <c r="H23" s="51">
        <v>2.09</v>
      </c>
      <c r="I23" s="51">
        <v>-4.0097750000000003</v>
      </c>
      <c r="J23" s="51">
        <v>0.03</v>
      </c>
    </row>
    <row r="24" spans="1:10" s="4" customFormat="1" ht="15" customHeight="1" x14ac:dyDescent="0.2">
      <c r="A24" s="17">
        <v>22</v>
      </c>
      <c r="B24" s="18" t="s">
        <v>362</v>
      </c>
      <c r="C24" s="49">
        <v>39.94</v>
      </c>
      <c r="D24" s="49">
        <v>39696.368751000002</v>
      </c>
      <c r="E24" s="22">
        <v>1.096427314</v>
      </c>
      <c r="F24" s="51">
        <v>0.89</v>
      </c>
      <c r="G24" s="51">
        <v>0.19778399999999999</v>
      </c>
      <c r="H24" s="51">
        <v>1.54</v>
      </c>
      <c r="I24" s="51">
        <v>10.595978000000001</v>
      </c>
      <c r="J24" s="51">
        <v>0.06</v>
      </c>
    </row>
    <row r="25" spans="1:10" s="4" customFormat="1" ht="15" customHeight="1" x14ac:dyDescent="0.2">
      <c r="A25" s="17">
        <v>23</v>
      </c>
      <c r="B25" s="18" t="s">
        <v>363</v>
      </c>
      <c r="C25" s="49">
        <v>6416.62</v>
      </c>
      <c r="D25" s="49">
        <v>39582.830033999999</v>
      </c>
      <c r="E25" s="22">
        <v>1.0932913360000001</v>
      </c>
      <c r="F25" s="51">
        <v>0.98</v>
      </c>
      <c r="G25" s="51">
        <v>0.158746</v>
      </c>
      <c r="H25" s="51">
        <v>1.88</v>
      </c>
      <c r="I25" s="51">
        <v>-8.455762</v>
      </c>
      <c r="J25" s="51">
        <v>7.0000000000000007E-2</v>
      </c>
    </row>
    <row r="26" spans="1:10" s="4" customFormat="1" ht="15" customHeight="1" x14ac:dyDescent="0.2">
      <c r="A26" s="17">
        <v>24</v>
      </c>
      <c r="B26" s="18" t="s">
        <v>364</v>
      </c>
      <c r="C26" s="49">
        <v>289.37</v>
      </c>
      <c r="D26" s="49">
        <v>37221.290093000003</v>
      </c>
      <c r="E26" s="22">
        <v>1.028064793</v>
      </c>
      <c r="F26" s="51">
        <v>1.05</v>
      </c>
      <c r="G26" s="51">
        <v>0.250224</v>
      </c>
      <c r="H26" s="51">
        <v>1.6</v>
      </c>
      <c r="I26" s="51">
        <v>5.6088290000000001</v>
      </c>
      <c r="J26" s="51">
        <v>0.06</v>
      </c>
    </row>
    <row r="27" spans="1:10" s="4" customFormat="1" ht="15" customHeight="1" x14ac:dyDescent="0.2">
      <c r="A27" s="17">
        <v>25</v>
      </c>
      <c r="B27" s="18" t="s">
        <v>365</v>
      </c>
      <c r="C27" s="49">
        <v>904.82</v>
      </c>
      <c r="D27" s="49">
        <v>36731.934595999999</v>
      </c>
      <c r="E27" s="22">
        <v>1.0145486269999999</v>
      </c>
      <c r="F27" s="51">
        <v>0.33</v>
      </c>
      <c r="G27" s="51">
        <v>3.4493999999999997E-2</v>
      </c>
      <c r="H27" s="51">
        <v>1.36</v>
      </c>
      <c r="I27" s="51">
        <v>-2.006033</v>
      </c>
      <c r="J27" s="51">
        <v>0.06</v>
      </c>
    </row>
    <row r="28" spans="1:10" s="4" customFormat="1" ht="15" customHeight="1" x14ac:dyDescent="0.2">
      <c r="A28" s="17">
        <v>26</v>
      </c>
      <c r="B28" s="18" t="s">
        <v>366</v>
      </c>
      <c r="C28" s="49">
        <v>371.72</v>
      </c>
      <c r="D28" s="49">
        <v>36391.329259999999</v>
      </c>
      <c r="E28" s="22">
        <v>1.0051409899999999</v>
      </c>
      <c r="F28" s="51">
        <v>1.35</v>
      </c>
      <c r="G28" s="51">
        <v>0.20386599999999999</v>
      </c>
      <c r="H28" s="51">
        <v>2.29</v>
      </c>
      <c r="I28" s="51">
        <v>-7.3136089999999996</v>
      </c>
      <c r="J28" s="51">
        <v>0.05</v>
      </c>
    </row>
    <row r="29" spans="1:10" s="4" customFormat="1" ht="15" customHeight="1" x14ac:dyDescent="0.2">
      <c r="A29" s="17">
        <v>27</v>
      </c>
      <c r="B29" s="18" t="s">
        <v>367</v>
      </c>
      <c r="C29" s="49">
        <v>6207.41</v>
      </c>
      <c r="D29" s="49">
        <v>33362.340410999997</v>
      </c>
      <c r="E29" s="22">
        <v>0.92147928000000001</v>
      </c>
      <c r="F29" s="51">
        <v>0.45</v>
      </c>
      <c r="G29" s="51">
        <v>4.6068999999999999E-2</v>
      </c>
      <c r="H29" s="51">
        <v>1.6</v>
      </c>
      <c r="I29" s="51">
        <v>-8.2096560000000007</v>
      </c>
      <c r="J29" s="51">
        <v>7.0000000000000007E-2</v>
      </c>
    </row>
    <row r="30" spans="1:10" s="4" customFormat="1" ht="15" customHeight="1" x14ac:dyDescent="0.2">
      <c r="A30" s="17">
        <v>28</v>
      </c>
      <c r="B30" s="18" t="s">
        <v>368</v>
      </c>
      <c r="C30" s="49">
        <v>577.47</v>
      </c>
      <c r="D30" s="49">
        <v>31278.207782000001</v>
      </c>
      <c r="E30" s="22">
        <v>0.86391482200000003</v>
      </c>
      <c r="F30" s="51">
        <v>1.28</v>
      </c>
      <c r="G30" s="51">
        <v>0.200402</v>
      </c>
      <c r="H30" s="51">
        <v>2.1800000000000002</v>
      </c>
      <c r="I30" s="51">
        <v>-3.7503489999999999</v>
      </c>
      <c r="J30" s="51">
        <v>0.05</v>
      </c>
    </row>
    <row r="31" spans="1:10" s="4" customFormat="1" ht="15" customHeight="1" x14ac:dyDescent="0.2">
      <c r="A31" s="17">
        <v>29</v>
      </c>
      <c r="B31" s="18" t="s">
        <v>369</v>
      </c>
      <c r="C31" s="49">
        <v>462.39</v>
      </c>
      <c r="D31" s="49">
        <v>31058.504099999998</v>
      </c>
      <c r="E31" s="22">
        <v>0.85784653099999997</v>
      </c>
      <c r="F31" s="51">
        <v>1.36</v>
      </c>
      <c r="G31" s="51">
        <v>8.8184999999999999E-2</v>
      </c>
      <c r="H31" s="51">
        <v>3.5</v>
      </c>
      <c r="I31" s="51">
        <v>-9.7846309999999992</v>
      </c>
      <c r="J31" s="51">
        <v>0.14000000000000001</v>
      </c>
    </row>
    <row r="32" spans="1:10" s="4" customFormat="1" ht="15" customHeight="1" x14ac:dyDescent="0.2">
      <c r="A32" s="17">
        <v>30</v>
      </c>
      <c r="B32" s="18" t="s">
        <v>370</v>
      </c>
      <c r="C32" s="49">
        <v>414.19</v>
      </c>
      <c r="D32" s="49">
        <v>28794.930798000001</v>
      </c>
      <c r="E32" s="22">
        <v>0.79532586100000002</v>
      </c>
      <c r="F32" s="51">
        <v>1.31</v>
      </c>
      <c r="G32" s="51">
        <v>0.28347</v>
      </c>
      <c r="H32" s="51">
        <v>1.88</v>
      </c>
      <c r="I32" s="51">
        <v>14.666248</v>
      </c>
      <c r="J32" s="51">
        <v>0.06</v>
      </c>
    </row>
    <row r="33" spans="1:10" s="4" customFormat="1" ht="15" customHeight="1" x14ac:dyDescent="0.2">
      <c r="A33" s="17">
        <v>31</v>
      </c>
      <c r="B33" s="18" t="s">
        <v>371</v>
      </c>
      <c r="C33" s="49">
        <v>101.7</v>
      </c>
      <c r="D33" s="49">
        <v>4777.3762900000002</v>
      </c>
      <c r="E33" s="22">
        <v>0.14000000000000001</v>
      </c>
      <c r="F33" s="51">
        <v>1.25</v>
      </c>
      <c r="G33" s="51">
        <v>0.20630100000000001</v>
      </c>
      <c r="H33" s="51">
        <v>2.1</v>
      </c>
      <c r="I33" s="51">
        <v>-3.54209</v>
      </c>
      <c r="J33" s="51">
        <v>0.14000000000000001</v>
      </c>
    </row>
    <row r="34" spans="1:10" s="4" customFormat="1" ht="24.75" customHeight="1" x14ac:dyDescent="0.2">
      <c r="A34" s="399" t="s">
        <v>1109</v>
      </c>
      <c r="B34" s="400"/>
      <c r="C34" s="400"/>
      <c r="D34" s="400"/>
      <c r="E34" s="400"/>
      <c r="F34" s="400"/>
      <c r="G34" s="400"/>
      <c r="H34" s="400"/>
      <c r="I34" s="400"/>
      <c r="J34" s="401"/>
    </row>
    <row r="35" spans="1:10" s="4" customFormat="1" ht="24" customHeight="1" x14ac:dyDescent="0.2">
      <c r="A35" s="399" t="s">
        <v>372</v>
      </c>
      <c r="B35" s="400"/>
      <c r="C35" s="400"/>
      <c r="D35" s="400"/>
      <c r="E35" s="400"/>
      <c r="F35" s="400"/>
      <c r="G35" s="400"/>
      <c r="H35" s="400"/>
      <c r="I35" s="400"/>
      <c r="J35" s="401"/>
    </row>
    <row r="36" spans="1:10" s="4" customFormat="1" ht="13.5" customHeight="1" x14ac:dyDescent="0.2">
      <c r="A36" s="399" t="s">
        <v>373</v>
      </c>
      <c r="B36" s="400"/>
      <c r="C36" s="400"/>
      <c r="D36" s="400"/>
      <c r="E36" s="400"/>
      <c r="F36" s="400"/>
      <c r="G36" s="400"/>
      <c r="H36" s="400"/>
      <c r="I36" s="400"/>
      <c r="J36" s="401"/>
    </row>
    <row r="37" spans="1:10" s="4" customFormat="1" ht="24" customHeight="1" x14ac:dyDescent="0.2">
      <c r="A37" s="399" t="s">
        <v>374</v>
      </c>
      <c r="B37" s="400"/>
      <c r="C37" s="400"/>
      <c r="D37" s="400"/>
      <c r="E37" s="400"/>
      <c r="F37" s="400"/>
      <c r="G37" s="400"/>
      <c r="H37" s="400"/>
      <c r="I37" s="400"/>
      <c r="J37" s="401"/>
    </row>
    <row r="38" spans="1:10" s="4" customFormat="1" ht="13.5" customHeight="1" x14ac:dyDescent="0.2">
      <c r="A38" s="399" t="s">
        <v>375</v>
      </c>
      <c r="B38" s="400"/>
      <c r="C38" s="400"/>
      <c r="D38" s="400"/>
      <c r="E38" s="400"/>
      <c r="F38" s="400"/>
      <c r="G38" s="400"/>
      <c r="H38" s="400"/>
      <c r="I38" s="400"/>
      <c r="J38" s="401"/>
    </row>
    <row r="39" spans="1:10" s="4" customFormat="1" ht="13.5" customHeight="1" x14ac:dyDescent="0.2">
      <c r="A39" s="399" t="s">
        <v>376</v>
      </c>
      <c r="B39" s="400"/>
      <c r="C39" s="400"/>
      <c r="D39" s="400"/>
      <c r="E39" s="400"/>
      <c r="F39" s="400"/>
      <c r="G39" s="400"/>
      <c r="H39" s="400"/>
      <c r="I39" s="400"/>
      <c r="J39" s="401"/>
    </row>
    <row r="40" spans="1:10" s="4" customFormat="1" ht="27.6" customHeight="1" x14ac:dyDescent="0.2"/>
    <row r="43" spans="1:10" x14ac:dyDescent="0.2">
      <c r="B43" s="106"/>
    </row>
  </sheetData>
  <mergeCells count="7">
    <mergeCell ref="A39:J39"/>
    <mergeCell ref="A1:K1"/>
    <mergeCell ref="A34:J34"/>
    <mergeCell ref="A35:J35"/>
    <mergeCell ref="A36:J36"/>
    <mergeCell ref="A37:J37"/>
    <mergeCell ref="A38:J38"/>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A33" sqref="A33:J33"/>
    </sheetView>
  </sheetViews>
  <sheetFormatPr defaultRowHeight="12.75" x14ac:dyDescent="0.2"/>
  <cols>
    <col min="1" max="1" width="6.42578125" bestFit="1" customWidth="1"/>
    <col min="2" max="2" width="20.7109375" bestFit="1" customWidth="1"/>
    <col min="3" max="3" width="14.7109375" bestFit="1" customWidth="1"/>
    <col min="4" max="4" width="13.85546875" bestFit="1" customWidth="1"/>
    <col min="5" max="5" width="7.7109375" bestFit="1" customWidth="1"/>
    <col min="6" max="7" width="6" bestFit="1" customWidth="1"/>
    <col min="8" max="8" width="9.7109375" bestFit="1" customWidth="1"/>
    <col min="9" max="9" width="10.7109375" bestFit="1" customWidth="1"/>
    <col min="10" max="10" width="10" bestFit="1" customWidth="1"/>
    <col min="11" max="11" width="30.42578125" bestFit="1" customWidth="1"/>
    <col min="12" max="12" width="4.7109375" bestFit="1" customWidth="1"/>
  </cols>
  <sheetData>
    <row r="1" spans="1:11" ht="17.25" customHeight="1" x14ac:dyDescent="0.2">
      <c r="A1" s="338" t="s">
        <v>377</v>
      </c>
      <c r="B1" s="338"/>
      <c r="C1" s="338"/>
      <c r="D1" s="338"/>
      <c r="E1" s="338"/>
      <c r="F1" s="338"/>
      <c r="G1" s="338"/>
      <c r="H1" s="338"/>
      <c r="I1" s="338"/>
      <c r="J1" s="338"/>
      <c r="K1" s="338"/>
    </row>
    <row r="2" spans="1:11" s="4" customFormat="1" ht="58.5" customHeight="1" x14ac:dyDescent="0.2">
      <c r="A2" s="8" t="s">
        <v>378</v>
      </c>
      <c r="B2" s="8" t="s">
        <v>332</v>
      </c>
      <c r="C2" s="15" t="s">
        <v>379</v>
      </c>
      <c r="D2" s="15" t="s">
        <v>334</v>
      </c>
      <c r="E2" s="8" t="s">
        <v>335</v>
      </c>
      <c r="F2" s="8" t="s">
        <v>336</v>
      </c>
      <c r="G2" s="8" t="s">
        <v>337</v>
      </c>
      <c r="H2" s="16" t="s">
        <v>338</v>
      </c>
      <c r="I2" s="16" t="s">
        <v>339</v>
      </c>
      <c r="J2" s="16" t="s">
        <v>340</v>
      </c>
    </row>
    <row r="3" spans="1:11" s="4" customFormat="1" ht="15" customHeight="1" x14ac:dyDescent="0.2">
      <c r="A3" s="17">
        <v>1</v>
      </c>
      <c r="B3" s="18" t="s">
        <v>380</v>
      </c>
      <c r="C3" s="49">
        <v>542.99</v>
      </c>
      <c r="D3" s="50">
        <v>456510.26</v>
      </c>
      <c r="E3" s="51">
        <v>10.54</v>
      </c>
      <c r="F3" s="51">
        <v>0.72</v>
      </c>
      <c r="G3" s="51">
        <v>0.3</v>
      </c>
      <c r="H3" s="51">
        <v>0.94</v>
      </c>
      <c r="I3" s="51">
        <v>11.34</v>
      </c>
      <c r="J3" s="51">
        <v>0.02</v>
      </c>
    </row>
    <row r="4" spans="1:11" s="4" customFormat="1" ht="27" customHeight="1" x14ac:dyDescent="0.2">
      <c r="A4" s="17">
        <v>2</v>
      </c>
      <c r="B4" s="18" t="s">
        <v>381</v>
      </c>
      <c r="C4" s="49">
        <v>6338.44</v>
      </c>
      <c r="D4" s="50">
        <v>399624.01</v>
      </c>
      <c r="E4" s="51">
        <v>9.23</v>
      </c>
      <c r="F4" s="51">
        <v>1.31</v>
      </c>
      <c r="G4" s="51">
        <v>0.39</v>
      </c>
      <c r="H4" s="51">
        <v>1.38</v>
      </c>
      <c r="I4" s="51">
        <v>10.02</v>
      </c>
      <c r="J4" s="51">
        <v>0.02</v>
      </c>
    </row>
    <row r="5" spans="1:11" s="4" customFormat="1" ht="39" customHeight="1" x14ac:dyDescent="0.2">
      <c r="A5" s="17">
        <v>3</v>
      </c>
      <c r="B5" s="18" t="s">
        <v>382</v>
      </c>
      <c r="C5" s="49">
        <v>338.68</v>
      </c>
      <c r="D5" s="50">
        <v>323348.8</v>
      </c>
      <c r="E5" s="51">
        <v>7.47</v>
      </c>
      <c r="F5" s="51">
        <v>1.25</v>
      </c>
      <c r="G5" s="51">
        <v>0.43</v>
      </c>
      <c r="H5" s="51">
        <v>1.19</v>
      </c>
      <c r="I5" s="51">
        <v>12.42</v>
      </c>
      <c r="J5" s="51">
        <v>0.02</v>
      </c>
    </row>
    <row r="6" spans="1:11" s="4" customFormat="1" ht="15" customHeight="1" x14ac:dyDescent="0.2">
      <c r="A6" s="17">
        <v>4</v>
      </c>
      <c r="B6" s="18" t="s">
        <v>383</v>
      </c>
      <c r="C6" s="49">
        <v>2184.19</v>
      </c>
      <c r="D6" s="50">
        <v>253663.92</v>
      </c>
      <c r="E6" s="51">
        <v>5.86</v>
      </c>
      <c r="F6" s="51">
        <v>0.54</v>
      </c>
      <c r="G6" s="51">
        <v>0.08</v>
      </c>
      <c r="H6" s="51">
        <v>1.79</v>
      </c>
      <c r="I6" s="51">
        <v>-2.76</v>
      </c>
      <c r="J6" s="51">
        <v>0.02</v>
      </c>
    </row>
    <row r="7" spans="1:11" s="4" customFormat="1" ht="15" customHeight="1" x14ac:dyDescent="0.2">
      <c r="A7" s="17">
        <v>5</v>
      </c>
      <c r="B7" s="18" t="s">
        <v>384</v>
      </c>
      <c r="C7" s="49">
        <v>1223.1300000000001</v>
      </c>
      <c r="D7" s="50">
        <v>244700.23</v>
      </c>
      <c r="E7" s="51">
        <v>5.65</v>
      </c>
      <c r="F7" s="51">
        <v>0.87</v>
      </c>
      <c r="G7" s="51">
        <v>0.28000000000000003</v>
      </c>
      <c r="H7" s="51">
        <v>1.24</v>
      </c>
      <c r="I7" s="51">
        <v>2.0299999999999998</v>
      </c>
      <c r="J7" s="51">
        <v>0.03</v>
      </c>
    </row>
    <row r="8" spans="1:11" s="4" customFormat="1" ht="15" customHeight="1" x14ac:dyDescent="0.2">
      <c r="A8" s="17">
        <v>6</v>
      </c>
      <c r="B8" s="18" t="s">
        <v>385</v>
      </c>
      <c r="C8" s="49">
        <v>1286.83</v>
      </c>
      <c r="D8" s="50">
        <v>228509.59</v>
      </c>
      <c r="E8" s="51">
        <v>5.28</v>
      </c>
      <c r="F8" s="51">
        <v>1.37</v>
      </c>
      <c r="G8" s="51">
        <v>0.28999999999999998</v>
      </c>
      <c r="H8" s="51">
        <v>1.19</v>
      </c>
      <c r="I8" s="51">
        <v>0.04</v>
      </c>
      <c r="J8" s="51">
        <v>0.03</v>
      </c>
    </row>
    <row r="9" spans="1:11" s="4" customFormat="1" ht="27" customHeight="1" x14ac:dyDescent="0.2">
      <c r="A9" s="17">
        <v>7</v>
      </c>
      <c r="B9" s="18" t="s">
        <v>386</v>
      </c>
      <c r="C9" s="49">
        <v>382.86</v>
      </c>
      <c r="D9" s="50">
        <v>210996.61</v>
      </c>
      <c r="E9" s="51">
        <v>4.87</v>
      </c>
      <c r="F9" s="51">
        <v>0.43</v>
      </c>
      <c r="G9" s="51">
        <v>0.04</v>
      </c>
      <c r="H9" s="51">
        <v>1.88</v>
      </c>
      <c r="I9" s="51">
        <v>1.55</v>
      </c>
      <c r="J9" s="51">
        <v>0.02</v>
      </c>
    </row>
    <row r="10" spans="1:11" s="4" customFormat="1" ht="15" customHeight="1" x14ac:dyDescent="0.2">
      <c r="A10" s="17">
        <v>8</v>
      </c>
      <c r="B10" s="18" t="s">
        <v>387</v>
      </c>
      <c r="C10" s="49">
        <v>280.39999999999998</v>
      </c>
      <c r="D10" s="50">
        <v>176734.49</v>
      </c>
      <c r="E10" s="51">
        <v>4.08</v>
      </c>
      <c r="F10" s="51">
        <v>1.08</v>
      </c>
      <c r="G10" s="51">
        <v>0.37</v>
      </c>
      <c r="H10" s="51">
        <v>1.04</v>
      </c>
      <c r="I10" s="51">
        <v>10.4</v>
      </c>
      <c r="J10" s="51">
        <v>0.02</v>
      </c>
    </row>
    <row r="11" spans="1:11" s="4" customFormat="1" ht="27" customHeight="1" x14ac:dyDescent="0.2">
      <c r="A11" s="17">
        <v>9</v>
      </c>
      <c r="B11" s="18" t="s">
        <v>388</v>
      </c>
      <c r="C11" s="49">
        <v>953.4</v>
      </c>
      <c r="D11" s="50">
        <v>164703.29999999999</v>
      </c>
      <c r="E11" s="51">
        <v>3.8</v>
      </c>
      <c r="F11" s="51">
        <v>0.94</v>
      </c>
      <c r="G11" s="51">
        <v>0.27</v>
      </c>
      <c r="H11" s="51">
        <v>1.56</v>
      </c>
      <c r="I11" s="51">
        <v>10.26</v>
      </c>
      <c r="J11" s="51">
        <v>0.02</v>
      </c>
    </row>
    <row r="12" spans="1:11" s="4" customFormat="1" ht="27" customHeight="1" x14ac:dyDescent="0.2">
      <c r="A12" s="17">
        <v>10</v>
      </c>
      <c r="B12" s="18" t="s">
        <v>389</v>
      </c>
      <c r="C12" s="49">
        <v>216.46</v>
      </c>
      <c r="D12" s="50">
        <v>125293.96</v>
      </c>
      <c r="E12" s="51">
        <v>2.89</v>
      </c>
      <c r="F12" s="51">
        <v>0.74</v>
      </c>
      <c r="G12" s="51">
        <v>0.19</v>
      </c>
      <c r="H12" s="51">
        <v>1.41</v>
      </c>
      <c r="I12" s="51">
        <v>8.16</v>
      </c>
      <c r="J12" s="51">
        <v>0.02</v>
      </c>
    </row>
    <row r="13" spans="1:11" s="4" customFormat="1" ht="15" customHeight="1" x14ac:dyDescent="0.2">
      <c r="A13" s="17">
        <v>11</v>
      </c>
      <c r="B13" s="18" t="s">
        <v>390</v>
      </c>
      <c r="C13" s="49">
        <v>513.77</v>
      </c>
      <c r="D13" s="50">
        <v>110914.18</v>
      </c>
      <c r="E13" s="51">
        <v>2.56</v>
      </c>
      <c r="F13" s="51">
        <v>1.24</v>
      </c>
      <c r="G13" s="51">
        <v>0.27</v>
      </c>
      <c r="H13" s="51">
        <v>1.66</v>
      </c>
      <c r="I13" s="51">
        <v>7.44</v>
      </c>
      <c r="J13" s="51">
        <v>0.02</v>
      </c>
    </row>
    <row r="14" spans="1:11" s="4" customFormat="1" ht="15" customHeight="1" x14ac:dyDescent="0.2">
      <c r="A14" s="17">
        <v>12</v>
      </c>
      <c r="B14" s="18" t="s">
        <v>391</v>
      </c>
      <c r="C14" s="49">
        <v>892.46</v>
      </c>
      <c r="D14" s="50">
        <v>106696.12</v>
      </c>
      <c r="E14" s="51">
        <v>2.46</v>
      </c>
      <c r="F14" s="51">
        <v>1.47</v>
      </c>
      <c r="G14" s="51">
        <v>0.33</v>
      </c>
      <c r="H14" s="51">
        <v>1.56</v>
      </c>
      <c r="I14" s="51">
        <v>1.1499999999999999</v>
      </c>
      <c r="J14" s="51">
        <v>0.02</v>
      </c>
    </row>
    <row r="15" spans="1:11" s="4" customFormat="1" ht="27" customHeight="1" x14ac:dyDescent="0.2">
      <c r="A15" s="17">
        <v>13</v>
      </c>
      <c r="B15" s="18" t="s">
        <v>392</v>
      </c>
      <c r="C15" s="49">
        <v>151.04</v>
      </c>
      <c r="D15" s="50">
        <v>101834.33</v>
      </c>
      <c r="E15" s="51">
        <v>2.35</v>
      </c>
      <c r="F15" s="51">
        <v>1.1100000000000001</v>
      </c>
      <c r="G15" s="51">
        <v>0.33</v>
      </c>
      <c r="H15" s="51">
        <v>1.92</v>
      </c>
      <c r="I15" s="51">
        <v>15.8</v>
      </c>
      <c r="J15" s="51">
        <v>0.02</v>
      </c>
    </row>
    <row r="16" spans="1:11" s="4" customFormat="1" ht="15" customHeight="1" x14ac:dyDescent="0.2">
      <c r="A16" s="17">
        <v>14</v>
      </c>
      <c r="B16" s="18" t="s">
        <v>393</v>
      </c>
      <c r="C16" s="49">
        <v>601.01</v>
      </c>
      <c r="D16" s="49">
        <v>83362.17</v>
      </c>
      <c r="E16" s="51">
        <v>1.93</v>
      </c>
      <c r="F16" s="51">
        <v>0.93</v>
      </c>
      <c r="G16" s="51">
        <v>0.23</v>
      </c>
      <c r="H16" s="51">
        <v>1.95</v>
      </c>
      <c r="I16" s="51">
        <v>14.5</v>
      </c>
      <c r="J16" s="51">
        <v>0.03</v>
      </c>
    </row>
    <row r="17" spans="1:10" s="4" customFormat="1" ht="27" customHeight="1" x14ac:dyDescent="0.2">
      <c r="A17" s="17">
        <v>15</v>
      </c>
      <c r="B17" s="18" t="s">
        <v>394</v>
      </c>
      <c r="C17" s="49">
        <v>621.6</v>
      </c>
      <c r="D17" s="49">
        <v>73743.070000000007</v>
      </c>
      <c r="E17" s="51">
        <v>1.7</v>
      </c>
      <c r="F17" s="51">
        <v>1.18</v>
      </c>
      <c r="G17" s="51">
        <v>0.31</v>
      </c>
      <c r="H17" s="51">
        <v>1.77</v>
      </c>
      <c r="I17" s="51">
        <v>3.26</v>
      </c>
      <c r="J17" s="51">
        <v>0.02</v>
      </c>
    </row>
    <row r="18" spans="1:10" s="4" customFormat="1" ht="15" customHeight="1" x14ac:dyDescent="0.2">
      <c r="A18" s="17">
        <v>16</v>
      </c>
      <c r="B18" s="18" t="s">
        <v>395</v>
      </c>
      <c r="C18" s="49">
        <v>95.92</v>
      </c>
      <c r="D18" s="49">
        <v>60678.52</v>
      </c>
      <c r="E18" s="51">
        <v>1.4</v>
      </c>
      <c r="F18" s="51">
        <v>0.89</v>
      </c>
      <c r="G18" s="51">
        <v>0.25</v>
      </c>
      <c r="H18" s="51">
        <v>1.45</v>
      </c>
      <c r="I18" s="51">
        <v>9.39</v>
      </c>
      <c r="J18" s="51">
        <v>0.02</v>
      </c>
    </row>
    <row r="19" spans="1:10" s="4" customFormat="1" ht="15" customHeight="1" x14ac:dyDescent="0.2">
      <c r="A19" s="17">
        <v>17</v>
      </c>
      <c r="B19" s="18" t="s">
        <v>396</v>
      </c>
      <c r="C19" s="49">
        <v>115.59</v>
      </c>
      <c r="D19" s="49">
        <v>60135.13</v>
      </c>
      <c r="E19" s="51">
        <v>1.39</v>
      </c>
      <c r="F19" s="51">
        <v>1.46</v>
      </c>
      <c r="G19" s="51">
        <v>0.26</v>
      </c>
      <c r="H19" s="51">
        <v>1.82</v>
      </c>
      <c r="I19" s="51">
        <v>6.51</v>
      </c>
      <c r="J19" s="51">
        <v>0.02</v>
      </c>
    </row>
    <row r="20" spans="1:10" s="4" customFormat="1" ht="27" customHeight="1" x14ac:dyDescent="0.2">
      <c r="A20" s="17">
        <v>18</v>
      </c>
      <c r="B20" s="18" t="s">
        <v>397</v>
      </c>
      <c r="C20" s="49">
        <v>278.5</v>
      </c>
      <c r="D20" s="49">
        <v>56536.38</v>
      </c>
      <c r="E20" s="51">
        <v>1.31</v>
      </c>
      <c r="F20" s="51">
        <v>0.53</v>
      </c>
      <c r="G20" s="51">
        <v>0.06</v>
      </c>
      <c r="H20" s="51">
        <v>2.09</v>
      </c>
      <c r="I20" s="51">
        <v>-3.85</v>
      </c>
      <c r="J20" s="51">
        <v>0.02</v>
      </c>
    </row>
    <row r="21" spans="1:10" s="4" customFormat="1" ht="27" customHeight="1" x14ac:dyDescent="0.2">
      <c r="A21" s="17">
        <v>19</v>
      </c>
      <c r="B21" s="18" t="s">
        <v>398</v>
      </c>
      <c r="C21" s="49">
        <v>239.93</v>
      </c>
      <c r="D21" s="49">
        <v>54367.74</v>
      </c>
      <c r="E21" s="51">
        <v>1.26</v>
      </c>
      <c r="F21" s="51">
        <v>0.89</v>
      </c>
      <c r="G21" s="51">
        <v>0.11</v>
      </c>
      <c r="H21" s="51">
        <v>2.39</v>
      </c>
      <c r="I21" s="51">
        <v>-15.11</v>
      </c>
      <c r="J21" s="51">
        <v>0.02</v>
      </c>
    </row>
    <row r="22" spans="1:10" s="4" customFormat="1" ht="15" customHeight="1" x14ac:dyDescent="0.2">
      <c r="A22" s="17">
        <v>20</v>
      </c>
      <c r="B22" s="18" t="s">
        <v>399</v>
      </c>
      <c r="C22" s="49">
        <v>490.37</v>
      </c>
      <c r="D22" s="49">
        <v>44310.239999999998</v>
      </c>
      <c r="E22" s="51">
        <v>1.02</v>
      </c>
      <c r="F22" s="51">
        <v>0.6</v>
      </c>
      <c r="G22" s="51">
        <v>0.06</v>
      </c>
      <c r="H22" s="51">
        <v>2.0499999999999998</v>
      </c>
      <c r="I22" s="51">
        <v>-5.0999999999999996</v>
      </c>
      <c r="J22" s="51">
        <v>0.02</v>
      </c>
    </row>
    <row r="23" spans="1:10" s="4" customFormat="1" ht="15" customHeight="1" x14ac:dyDescent="0.2">
      <c r="A23" s="17">
        <v>21</v>
      </c>
      <c r="B23" s="18" t="s">
        <v>400</v>
      </c>
      <c r="C23" s="49">
        <v>8245.4599999999991</v>
      </c>
      <c r="D23" s="49">
        <v>43959.87</v>
      </c>
      <c r="E23" s="51">
        <v>1.02</v>
      </c>
      <c r="F23" s="51">
        <v>0.6</v>
      </c>
      <c r="G23" s="51">
        <v>0.17</v>
      </c>
      <c r="H23" s="51">
        <v>1.27</v>
      </c>
      <c r="I23" s="51">
        <v>-12.12</v>
      </c>
      <c r="J23" s="51">
        <v>0.04</v>
      </c>
    </row>
    <row r="24" spans="1:10" s="4" customFormat="1" ht="15" customHeight="1" x14ac:dyDescent="0.2">
      <c r="A24" s="17">
        <v>22</v>
      </c>
      <c r="B24" s="18" t="s">
        <v>401</v>
      </c>
      <c r="C24" s="49">
        <v>274.63</v>
      </c>
      <c r="D24" s="49">
        <v>41739.480000000003</v>
      </c>
      <c r="E24" s="51">
        <v>0.96</v>
      </c>
      <c r="F24" s="51">
        <v>1.08</v>
      </c>
      <c r="G24" s="51">
        <v>0.3</v>
      </c>
      <c r="H24" s="51">
        <v>1.61</v>
      </c>
      <c r="I24" s="51">
        <v>14.3</v>
      </c>
      <c r="J24" s="51">
        <v>0.03</v>
      </c>
    </row>
    <row r="25" spans="1:10" s="4" customFormat="1" ht="39" customHeight="1" x14ac:dyDescent="0.2">
      <c r="A25" s="17">
        <v>23</v>
      </c>
      <c r="B25" s="18" t="s">
        <v>402</v>
      </c>
      <c r="C25" s="49">
        <v>5231.59</v>
      </c>
      <c r="D25" s="49">
        <v>41468.720000000001</v>
      </c>
      <c r="E25" s="51">
        <v>0.96</v>
      </c>
      <c r="F25" s="51">
        <v>0.52</v>
      </c>
      <c r="G25" s="51">
        <v>0.12</v>
      </c>
      <c r="H25" s="51">
        <v>1.46</v>
      </c>
      <c r="I25" s="51">
        <v>-3.12</v>
      </c>
      <c r="J25" s="51">
        <v>0.03</v>
      </c>
    </row>
    <row r="26" spans="1:10" s="4" customFormat="1" ht="15" customHeight="1" x14ac:dyDescent="0.2">
      <c r="A26" s="17">
        <v>24</v>
      </c>
      <c r="B26" s="18" t="s">
        <v>403</v>
      </c>
      <c r="C26" s="49">
        <v>1998.7</v>
      </c>
      <c r="D26" s="49">
        <v>41355.1</v>
      </c>
      <c r="E26" s="51">
        <v>0.95</v>
      </c>
      <c r="F26" s="51">
        <v>1.1399999999999999</v>
      </c>
      <c r="G26" s="51">
        <v>0.17</v>
      </c>
      <c r="H26" s="51">
        <v>2.61</v>
      </c>
      <c r="I26" s="51">
        <v>7.23</v>
      </c>
      <c r="J26" s="51">
        <v>0.03</v>
      </c>
    </row>
    <row r="27" spans="1:10" s="4" customFormat="1" ht="15" customHeight="1" x14ac:dyDescent="0.2">
      <c r="A27" s="17">
        <v>25</v>
      </c>
      <c r="B27" s="18" t="s">
        <v>404</v>
      </c>
      <c r="C27" s="49">
        <v>1126.6099999999999</v>
      </c>
      <c r="D27" s="49">
        <v>39968.21</v>
      </c>
      <c r="E27" s="51">
        <v>0.92</v>
      </c>
      <c r="F27" s="51">
        <v>1.43</v>
      </c>
      <c r="G27" s="51">
        <v>0.3</v>
      </c>
      <c r="H27" s="51">
        <v>1.65</v>
      </c>
      <c r="I27" s="51">
        <v>-4.4000000000000004</v>
      </c>
      <c r="J27" s="51">
        <v>0.02</v>
      </c>
    </row>
    <row r="28" spans="1:10" s="4" customFormat="1" ht="15" customHeight="1" x14ac:dyDescent="0.2">
      <c r="A28" s="17">
        <v>26</v>
      </c>
      <c r="B28" s="18" t="s">
        <v>405</v>
      </c>
      <c r="C28" s="49">
        <v>39.94</v>
      </c>
      <c r="D28" s="49">
        <v>39660.300000000003</v>
      </c>
      <c r="E28" s="51">
        <v>0.92</v>
      </c>
      <c r="F28" s="51">
        <v>0.88</v>
      </c>
      <c r="G28" s="51">
        <v>0.2</v>
      </c>
      <c r="H28" s="51">
        <v>2.2200000000000002</v>
      </c>
      <c r="I28" s="51">
        <v>10.6</v>
      </c>
      <c r="J28" s="51">
        <v>0.02</v>
      </c>
    </row>
    <row r="29" spans="1:10" s="4" customFormat="1" ht="27" customHeight="1" x14ac:dyDescent="0.2">
      <c r="A29" s="17">
        <v>27</v>
      </c>
      <c r="B29" s="18" t="s">
        <v>406</v>
      </c>
      <c r="C29" s="49">
        <v>6416.62</v>
      </c>
      <c r="D29" s="49">
        <v>39611.06</v>
      </c>
      <c r="E29" s="51">
        <v>0.91</v>
      </c>
      <c r="F29" s="51">
        <v>1</v>
      </c>
      <c r="G29" s="51">
        <v>0.18</v>
      </c>
      <c r="H29" s="51">
        <v>1.44</v>
      </c>
      <c r="I29" s="51">
        <v>-8.4499999999999993</v>
      </c>
      <c r="J29" s="51">
        <v>0.03</v>
      </c>
    </row>
    <row r="30" spans="1:10" s="4" customFormat="1" ht="15" customHeight="1" x14ac:dyDescent="0.2">
      <c r="A30" s="17">
        <v>28</v>
      </c>
      <c r="B30" s="18" t="s">
        <v>407</v>
      </c>
      <c r="C30" s="49">
        <v>88.78</v>
      </c>
      <c r="D30" s="49">
        <v>38684.129999999997</v>
      </c>
      <c r="E30" s="51">
        <v>0.89</v>
      </c>
      <c r="F30" s="51">
        <v>0.92</v>
      </c>
      <c r="G30" s="51">
        <v>0.16</v>
      </c>
      <c r="H30" s="51">
        <v>1.62</v>
      </c>
      <c r="I30" s="51">
        <v>9.77</v>
      </c>
      <c r="J30" s="51">
        <v>0.02</v>
      </c>
    </row>
    <row r="31" spans="1:10" s="4" customFormat="1" ht="15" customHeight="1" x14ac:dyDescent="0.2">
      <c r="A31" s="17">
        <v>29</v>
      </c>
      <c r="B31" s="18" t="s">
        <v>408</v>
      </c>
      <c r="C31" s="49">
        <v>289.37</v>
      </c>
      <c r="D31" s="49">
        <v>37342.21</v>
      </c>
      <c r="E31" s="51">
        <v>0.86</v>
      </c>
      <c r="F31" s="51">
        <v>1.04</v>
      </c>
      <c r="G31" s="51">
        <v>0.25</v>
      </c>
      <c r="H31" s="51">
        <v>1.5</v>
      </c>
      <c r="I31" s="51">
        <v>5.86</v>
      </c>
      <c r="J31" s="51">
        <v>0.03</v>
      </c>
    </row>
    <row r="32" spans="1:10" s="4" customFormat="1" ht="15" customHeight="1" x14ac:dyDescent="0.2">
      <c r="A32" s="17">
        <v>30</v>
      </c>
      <c r="B32" s="18" t="s">
        <v>409</v>
      </c>
      <c r="C32" s="49">
        <v>904.81</v>
      </c>
      <c r="D32" s="49">
        <v>36718.300000000003</v>
      </c>
      <c r="E32" s="51">
        <v>0.85</v>
      </c>
      <c r="F32" s="51">
        <v>0.32</v>
      </c>
      <c r="G32" s="51">
        <v>0.03</v>
      </c>
      <c r="H32" s="51">
        <v>1.91</v>
      </c>
      <c r="I32" s="51">
        <v>-1.98</v>
      </c>
      <c r="J32" s="51">
        <v>0.02</v>
      </c>
    </row>
    <row r="33" spans="1:10" s="4" customFormat="1" ht="15" customHeight="1" x14ac:dyDescent="0.2">
      <c r="A33" s="17">
        <v>31</v>
      </c>
      <c r="B33" s="18" t="s">
        <v>410</v>
      </c>
      <c r="C33" s="49">
        <v>371.72</v>
      </c>
      <c r="D33" s="49">
        <v>36400.65</v>
      </c>
      <c r="E33" s="51">
        <v>0.84</v>
      </c>
      <c r="F33" s="51">
        <v>1.41</v>
      </c>
      <c r="G33" s="51">
        <v>0.23</v>
      </c>
      <c r="H33" s="51">
        <v>2.57</v>
      </c>
      <c r="I33" s="51">
        <v>-7.25</v>
      </c>
      <c r="J33" s="51">
        <v>0.02</v>
      </c>
    </row>
    <row r="34" spans="1:10" s="4" customFormat="1" ht="15" customHeight="1" x14ac:dyDescent="0.2">
      <c r="A34" s="17">
        <v>32</v>
      </c>
      <c r="B34" s="18" t="s">
        <v>411</v>
      </c>
      <c r="C34" s="49">
        <v>79.569999999999993</v>
      </c>
      <c r="D34" s="49">
        <v>36248.639999999999</v>
      </c>
      <c r="E34" s="51">
        <v>0.84</v>
      </c>
      <c r="F34" s="51">
        <v>1.37</v>
      </c>
      <c r="G34" s="51">
        <v>0.33</v>
      </c>
      <c r="H34" s="51">
        <v>1.53</v>
      </c>
      <c r="I34" s="51">
        <v>10.91</v>
      </c>
      <c r="J34" s="51">
        <v>0.03</v>
      </c>
    </row>
    <row r="35" spans="1:10" s="4" customFormat="1" ht="15" customHeight="1" x14ac:dyDescent="0.2">
      <c r="A35" s="17">
        <v>33</v>
      </c>
      <c r="B35" s="18" t="s">
        <v>412</v>
      </c>
      <c r="C35" s="49">
        <v>131.52000000000001</v>
      </c>
      <c r="D35" s="49">
        <v>34178.31</v>
      </c>
      <c r="E35" s="51">
        <v>0.79</v>
      </c>
      <c r="F35" s="51">
        <v>1.2</v>
      </c>
      <c r="G35" s="51">
        <v>0.26</v>
      </c>
      <c r="H35" s="51">
        <v>2.34</v>
      </c>
      <c r="I35" s="51">
        <v>3.92</v>
      </c>
      <c r="J35" s="51">
        <v>0.03</v>
      </c>
    </row>
    <row r="36" spans="1:10" s="4" customFormat="1" ht="15" customHeight="1" x14ac:dyDescent="0.2">
      <c r="A36" s="17">
        <v>34</v>
      </c>
      <c r="B36" s="18" t="s">
        <v>413</v>
      </c>
      <c r="C36" s="49">
        <v>6207.41</v>
      </c>
      <c r="D36" s="49">
        <v>33444.28</v>
      </c>
      <c r="E36" s="51">
        <v>0.77</v>
      </c>
      <c r="F36" s="51">
        <v>0.52</v>
      </c>
      <c r="G36" s="51">
        <v>0.06</v>
      </c>
      <c r="H36" s="51">
        <v>0.98</v>
      </c>
      <c r="I36" s="51">
        <v>-7.98</v>
      </c>
      <c r="J36" s="51">
        <v>0.03</v>
      </c>
    </row>
    <row r="37" spans="1:10" s="4" customFormat="1" ht="27" customHeight="1" x14ac:dyDescent="0.2">
      <c r="A37" s="17">
        <v>35</v>
      </c>
      <c r="B37" s="18" t="s">
        <v>414</v>
      </c>
      <c r="C37" s="49">
        <v>224.53</v>
      </c>
      <c r="D37" s="49">
        <v>33013.370000000003</v>
      </c>
      <c r="E37" s="51">
        <v>0.76</v>
      </c>
      <c r="F37" s="51">
        <v>1.5</v>
      </c>
      <c r="G37" s="51">
        <v>0.24</v>
      </c>
      <c r="H37" s="51">
        <v>2.5099999999999998</v>
      </c>
      <c r="I37" s="51">
        <v>2.63</v>
      </c>
      <c r="J37" s="51">
        <v>0.02</v>
      </c>
    </row>
    <row r="38" spans="1:10" s="4" customFormat="1" ht="27" customHeight="1" x14ac:dyDescent="0.2">
      <c r="A38" s="17">
        <v>36</v>
      </c>
      <c r="B38" s="18" t="s">
        <v>415</v>
      </c>
      <c r="C38" s="49">
        <v>83.01</v>
      </c>
      <c r="D38" s="49">
        <v>32993.56</v>
      </c>
      <c r="E38" s="51">
        <v>0.76</v>
      </c>
      <c r="F38" s="51">
        <v>0.65</v>
      </c>
      <c r="G38" s="51">
        <v>7.0000000000000007E-2</v>
      </c>
      <c r="H38" s="51">
        <v>2.2200000000000002</v>
      </c>
      <c r="I38" s="51">
        <v>7.07</v>
      </c>
      <c r="J38" s="51">
        <v>0.02</v>
      </c>
    </row>
    <row r="39" spans="1:10" s="4" customFormat="1" ht="15" customHeight="1" x14ac:dyDescent="0.2">
      <c r="A39" s="17">
        <v>37</v>
      </c>
      <c r="B39" s="18" t="s">
        <v>416</v>
      </c>
      <c r="C39" s="49">
        <v>241.72</v>
      </c>
      <c r="D39" s="49">
        <v>32663.3</v>
      </c>
      <c r="E39" s="51">
        <v>0.75</v>
      </c>
      <c r="F39" s="51">
        <v>1.33</v>
      </c>
      <c r="G39" s="51">
        <v>0.28000000000000003</v>
      </c>
      <c r="H39" s="51">
        <v>1.59</v>
      </c>
      <c r="I39" s="51">
        <v>-7.41</v>
      </c>
      <c r="J39" s="51">
        <v>0.03</v>
      </c>
    </row>
    <row r="40" spans="1:10" s="4" customFormat="1" ht="15" customHeight="1" x14ac:dyDescent="0.2">
      <c r="A40" s="17">
        <v>38</v>
      </c>
      <c r="B40" s="18" t="s">
        <v>417</v>
      </c>
      <c r="C40" s="49">
        <v>27.27</v>
      </c>
      <c r="D40" s="49">
        <v>31910.43</v>
      </c>
      <c r="E40" s="51">
        <v>0.74</v>
      </c>
      <c r="F40" s="51">
        <v>1.28</v>
      </c>
      <c r="G40" s="51">
        <v>0.25</v>
      </c>
      <c r="H40" s="51">
        <v>2.09</v>
      </c>
      <c r="I40" s="51">
        <v>7.05</v>
      </c>
      <c r="J40" s="51">
        <v>0.02</v>
      </c>
    </row>
    <row r="41" spans="1:10" s="4" customFormat="1" ht="15" customHeight="1" x14ac:dyDescent="0.2">
      <c r="A41" s="17">
        <v>39</v>
      </c>
      <c r="B41" s="18" t="s">
        <v>418</v>
      </c>
      <c r="C41" s="49">
        <v>577.47</v>
      </c>
      <c r="D41" s="49">
        <v>31774.69</v>
      </c>
      <c r="E41" s="51">
        <v>0.73</v>
      </c>
      <c r="F41" s="51">
        <v>1.26</v>
      </c>
      <c r="G41" s="51">
        <v>0.21</v>
      </c>
      <c r="H41" s="51">
        <v>2.35</v>
      </c>
      <c r="I41" s="51">
        <v>-3.99</v>
      </c>
      <c r="J41" s="51">
        <v>0.03</v>
      </c>
    </row>
    <row r="42" spans="1:10" s="4" customFormat="1" ht="15" customHeight="1" x14ac:dyDescent="0.2">
      <c r="A42" s="17">
        <v>40</v>
      </c>
      <c r="B42" s="18" t="s">
        <v>419</v>
      </c>
      <c r="C42" s="49">
        <v>461.63</v>
      </c>
      <c r="D42" s="49">
        <v>31353.59</v>
      </c>
      <c r="E42" s="51">
        <v>0.72</v>
      </c>
      <c r="F42" s="51">
        <v>1.34</v>
      </c>
      <c r="G42" s="51">
        <v>0.1</v>
      </c>
      <c r="H42" s="51">
        <v>5.0599999999999996</v>
      </c>
      <c r="I42" s="51">
        <v>-9.73</v>
      </c>
      <c r="J42" s="51">
        <v>0.04</v>
      </c>
    </row>
    <row r="43" spans="1:10" s="4" customFormat="1" ht="15" customHeight="1" x14ac:dyDescent="0.2">
      <c r="A43" s="17">
        <v>41</v>
      </c>
      <c r="B43" s="18" t="s">
        <v>420</v>
      </c>
      <c r="C43" s="49">
        <v>2255.0700000000002</v>
      </c>
      <c r="D43" s="49">
        <v>30944.080000000002</v>
      </c>
      <c r="E43" s="51">
        <v>0.71</v>
      </c>
      <c r="F43" s="51">
        <v>0.77</v>
      </c>
      <c r="G43" s="51">
        <v>0.1</v>
      </c>
      <c r="H43" s="51">
        <v>1.56</v>
      </c>
      <c r="I43" s="51">
        <v>-8.34</v>
      </c>
      <c r="J43" s="51">
        <v>0.02</v>
      </c>
    </row>
    <row r="44" spans="1:10" s="4" customFormat="1" ht="39" customHeight="1" x14ac:dyDescent="0.2">
      <c r="A44" s="17">
        <v>42</v>
      </c>
      <c r="B44" s="18" t="s">
        <v>421</v>
      </c>
      <c r="C44" s="49">
        <v>414.19</v>
      </c>
      <c r="D44" s="49">
        <v>28775.25</v>
      </c>
      <c r="E44" s="51">
        <v>0.66</v>
      </c>
      <c r="F44" s="51">
        <v>1.33</v>
      </c>
      <c r="G44" s="51">
        <v>0.3</v>
      </c>
      <c r="H44" s="51">
        <v>1.87</v>
      </c>
      <c r="I44" s="51">
        <v>14.68</v>
      </c>
      <c r="J44" s="51">
        <v>0.03</v>
      </c>
    </row>
    <row r="45" spans="1:10" s="4" customFormat="1" ht="27" customHeight="1" x14ac:dyDescent="0.2">
      <c r="A45" s="17">
        <v>43</v>
      </c>
      <c r="B45" s="18" t="s">
        <v>422</v>
      </c>
      <c r="C45" s="49">
        <v>9711.81</v>
      </c>
      <c r="D45" s="49">
        <v>28758.61</v>
      </c>
      <c r="E45" s="51">
        <v>0.66</v>
      </c>
      <c r="F45" s="51">
        <v>1.29</v>
      </c>
      <c r="G45" s="51">
        <v>0.18</v>
      </c>
      <c r="H45" s="51">
        <v>2.74</v>
      </c>
      <c r="I45" s="51">
        <v>-2.78</v>
      </c>
      <c r="J45" s="51">
        <v>0.04</v>
      </c>
    </row>
    <row r="46" spans="1:10" s="4" customFormat="1" ht="15" customHeight="1" x14ac:dyDescent="0.2">
      <c r="A46" s="17">
        <v>44</v>
      </c>
      <c r="B46" s="18" t="s">
        <v>423</v>
      </c>
      <c r="C46" s="49">
        <v>101.87</v>
      </c>
      <c r="D46" s="49">
        <v>27790.55</v>
      </c>
      <c r="E46" s="51">
        <v>0.64</v>
      </c>
      <c r="F46" s="51">
        <v>1.45</v>
      </c>
      <c r="G46" s="51">
        <v>0.26</v>
      </c>
      <c r="H46" s="51">
        <v>1.55</v>
      </c>
      <c r="I46" s="51">
        <v>12.37</v>
      </c>
      <c r="J46" s="51">
        <v>0.03</v>
      </c>
    </row>
    <row r="47" spans="1:10" s="4" customFormat="1" ht="15" customHeight="1" x14ac:dyDescent="0.2">
      <c r="A47" s="17">
        <v>45</v>
      </c>
      <c r="B47" s="18" t="s">
        <v>424</v>
      </c>
      <c r="C47" s="49">
        <v>161.04</v>
      </c>
      <c r="D47" s="49">
        <v>27436.59</v>
      </c>
      <c r="E47" s="51">
        <v>0.63</v>
      </c>
      <c r="F47" s="51">
        <v>0.84</v>
      </c>
      <c r="G47" s="51">
        <v>0.15</v>
      </c>
      <c r="H47" s="51">
        <v>2.34</v>
      </c>
      <c r="I47" s="51">
        <v>-14.05</v>
      </c>
      <c r="J47" s="51">
        <v>0.02</v>
      </c>
    </row>
    <row r="48" spans="1:10" s="4" customFormat="1" ht="27" customHeight="1" x14ac:dyDescent="0.2">
      <c r="A48" s="17">
        <v>46</v>
      </c>
      <c r="B48" s="18" t="s">
        <v>425</v>
      </c>
      <c r="C48" s="49">
        <v>96.05</v>
      </c>
      <c r="D48" s="49">
        <v>27218.37</v>
      </c>
      <c r="E48" s="51">
        <v>0.63</v>
      </c>
      <c r="F48" s="51">
        <v>0.68</v>
      </c>
      <c r="G48" s="51">
        <v>0.13</v>
      </c>
      <c r="H48" s="51">
        <v>1.74</v>
      </c>
      <c r="I48" s="51">
        <v>8.31</v>
      </c>
      <c r="J48" s="51">
        <v>0.03</v>
      </c>
    </row>
    <row r="49" spans="1:10" s="4" customFormat="1" ht="27" customHeight="1" x14ac:dyDescent="0.2">
      <c r="A49" s="17">
        <v>47</v>
      </c>
      <c r="B49" s="18" t="s">
        <v>426</v>
      </c>
      <c r="C49" s="49">
        <v>2169.25</v>
      </c>
      <c r="D49" s="49">
        <v>25333.4</v>
      </c>
      <c r="E49" s="51">
        <v>0.59</v>
      </c>
      <c r="F49" s="51">
        <v>1.58</v>
      </c>
      <c r="G49" s="51">
        <v>0.21</v>
      </c>
      <c r="H49" s="51">
        <v>2.77</v>
      </c>
      <c r="I49" s="51">
        <v>17.920000000000002</v>
      </c>
      <c r="J49" s="51">
        <v>0.03</v>
      </c>
    </row>
    <row r="50" spans="1:10" s="4" customFormat="1" ht="27" customHeight="1" x14ac:dyDescent="0.2">
      <c r="A50" s="17">
        <v>48</v>
      </c>
      <c r="B50" s="18" t="s">
        <v>427</v>
      </c>
      <c r="C50" s="49">
        <v>85.34</v>
      </c>
      <c r="D50" s="49">
        <v>23816.79</v>
      </c>
      <c r="E50" s="51">
        <v>0.55000000000000004</v>
      </c>
      <c r="F50" s="51">
        <v>2</v>
      </c>
      <c r="G50" s="51">
        <v>0.26</v>
      </c>
      <c r="H50" s="51">
        <v>2.41</v>
      </c>
      <c r="I50" s="51">
        <v>-14.26</v>
      </c>
      <c r="J50" s="51">
        <v>0.04</v>
      </c>
    </row>
    <row r="51" spans="1:10" s="4" customFormat="1" ht="15" customHeight="1" x14ac:dyDescent="0.2">
      <c r="A51" s="17">
        <v>49</v>
      </c>
      <c r="B51" s="18" t="s">
        <v>428</v>
      </c>
      <c r="C51" s="49">
        <v>1849.61</v>
      </c>
      <c r="D51" s="49">
        <v>21844.799999999999</v>
      </c>
      <c r="E51" s="51">
        <v>0.5</v>
      </c>
      <c r="F51" s="51">
        <v>0.39</v>
      </c>
      <c r="G51" s="51">
        <v>0.03</v>
      </c>
      <c r="H51" s="51">
        <v>1.51</v>
      </c>
      <c r="I51" s="51">
        <v>-4.6399999999999997</v>
      </c>
      <c r="J51" s="51">
        <v>0.03</v>
      </c>
    </row>
    <row r="52" spans="1:10" s="4" customFormat="1" ht="27" customHeight="1" x14ac:dyDescent="0.2">
      <c r="A52" s="17">
        <v>50</v>
      </c>
      <c r="B52" s="18" t="s">
        <v>429</v>
      </c>
      <c r="C52" s="49">
        <v>1523.82</v>
      </c>
      <c r="D52" s="49">
        <v>17348.95</v>
      </c>
      <c r="E52" s="51">
        <v>0.4</v>
      </c>
      <c r="F52" s="51">
        <v>1.55</v>
      </c>
      <c r="G52" s="51">
        <v>0.14000000000000001</v>
      </c>
      <c r="H52" s="51">
        <v>3.13</v>
      </c>
      <c r="I52" s="51">
        <v>3.66</v>
      </c>
      <c r="J52" s="51">
        <v>0.03</v>
      </c>
    </row>
    <row r="53" spans="1:10" s="4" customFormat="1" ht="24.75" customHeight="1" x14ac:dyDescent="0.2">
      <c r="A53" s="357" t="s">
        <v>1110</v>
      </c>
      <c r="B53" s="357"/>
      <c r="C53" s="357"/>
      <c r="D53" s="357"/>
      <c r="E53" s="357"/>
      <c r="F53" s="357"/>
      <c r="G53" s="357"/>
      <c r="H53" s="357"/>
      <c r="I53" s="357"/>
      <c r="J53" s="357"/>
    </row>
    <row r="54" spans="1:10" s="4" customFormat="1" ht="24" customHeight="1" x14ac:dyDescent="0.2">
      <c r="A54" s="357" t="s">
        <v>372</v>
      </c>
      <c r="B54" s="357"/>
      <c r="C54" s="357"/>
      <c r="D54" s="357"/>
      <c r="E54" s="357"/>
      <c r="F54" s="357"/>
      <c r="G54" s="357"/>
      <c r="H54" s="357"/>
      <c r="I54" s="357"/>
      <c r="J54" s="357"/>
    </row>
    <row r="55" spans="1:10" s="4" customFormat="1" ht="13.5" customHeight="1" x14ac:dyDescent="0.2">
      <c r="A55" s="357" t="s">
        <v>430</v>
      </c>
      <c r="B55" s="357"/>
      <c r="C55" s="357"/>
      <c r="D55" s="357"/>
      <c r="E55" s="357"/>
      <c r="F55" s="357"/>
      <c r="G55" s="357"/>
      <c r="H55" s="357"/>
      <c r="I55" s="357"/>
      <c r="J55" s="357"/>
    </row>
    <row r="56" spans="1:10" s="4" customFormat="1" ht="24" customHeight="1" x14ac:dyDescent="0.2">
      <c r="A56" s="357" t="s">
        <v>374</v>
      </c>
      <c r="B56" s="357"/>
      <c r="C56" s="357"/>
      <c r="D56" s="357"/>
      <c r="E56" s="357"/>
      <c r="F56" s="357"/>
      <c r="G56" s="357"/>
      <c r="H56" s="357"/>
      <c r="I56" s="357"/>
      <c r="J56" s="357"/>
    </row>
    <row r="57" spans="1:10" s="4" customFormat="1" ht="13.5" customHeight="1" x14ac:dyDescent="0.2">
      <c r="A57" s="357" t="s">
        <v>431</v>
      </c>
      <c r="B57" s="357"/>
      <c r="C57" s="357"/>
      <c r="D57" s="357"/>
      <c r="E57" s="357"/>
      <c r="F57" s="357"/>
      <c r="G57" s="357"/>
      <c r="H57" s="357"/>
      <c r="I57" s="357"/>
      <c r="J57" s="357"/>
    </row>
    <row r="58" spans="1:10" s="4" customFormat="1" ht="13.5" customHeight="1" x14ac:dyDescent="0.2">
      <c r="A58" s="357" t="s">
        <v>432</v>
      </c>
      <c r="B58" s="357"/>
      <c r="C58" s="357"/>
      <c r="D58" s="357"/>
      <c r="E58" s="357"/>
      <c r="F58" s="357"/>
      <c r="G58" s="357"/>
      <c r="H58" s="357"/>
      <c r="I58" s="357"/>
      <c r="J58" s="357"/>
    </row>
    <row r="59" spans="1:10" s="4" customFormat="1" ht="26.1" customHeight="1" x14ac:dyDescent="0.2"/>
  </sheetData>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workbookViewId="0">
      <selection activeCell="A33" sqref="A33:J33"/>
    </sheetView>
  </sheetViews>
  <sheetFormatPr defaultRowHeight="12.75" x14ac:dyDescent="0.2"/>
  <cols>
    <col min="1" max="1" width="6.28515625" bestFit="1" customWidth="1"/>
    <col min="2" max="2" width="40.28515625" bestFit="1" customWidth="1"/>
    <col min="3" max="3" width="13.28515625" bestFit="1" customWidth="1"/>
    <col min="4" max="4" width="13" bestFit="1" customWidth="1"/>
    <col min="5" max="5" width="10.42578125" bestFit="1" customWidth="1"/>
    <col min="6" max="6" width="7.5703125" bestFit="1" customWidth="1"/>
    <col min="7" max="7" width="6.140625" bestFit="1" customWidth="1"/>
    <col min="8" max="8" width="10.28515625" bestFit="1" customWidth="1"/>
    <col min="9" max="9" width="12.5703125" bestFit="1" customWidth="1"/>
    <col min="10" max="10" width="12.140625" bestFit="1" customWidth="1"/>
    <col min="11" max="11" width="14.28515625" bestFit="1" customWidth="1"/>
    <col min="12" max="12" width="4.7109375" bestFit="1" customWidth="1"/>
  </cols>
  <sheetData>
    <row r="1" spans="1:10" ht="15.75" customHeight="1" x14ac:dyDescent="0.25">
      <c r="A1" s="411" t="s">
        <v>433</v>
      </c>
      <c r="B1" s="411"/>
    </row>
    <row r="2" spans="1:10" s="4" customFormat="1" ht="43.5" customHeight="1" x14ac:dyDescent="0.2">
      <c r="A2" s="44" t="s">
        <v>434</v>
      </c>
      <c r="B2" s="44" t="s">
        <v>332</v>
      </c>
      <c r="C2" s="44" t="s">
        <v>435</v>
      </c>
      <c r="D2" s="44" t="s">
        <v>436</v>
      </c>
      <c r="E2" s="44" t="s">
        <v>437</v>
      </c>
      <c r="F2" s="44" t="s">
        <v>336</v>
      </c>
      <c r="G2" s="44" t="s">
        <v>438</v>
      </c>
      <c r="H2" s="44" t="s">
        <v>439</v>
      </c>
      <c r="I2" s="44" t="s">
        <v>440</v>
      </c>
      <c r="J2" s="44" t="s">
        <v>441</v>
      </c>
    </row>
    <row r="3" spans="1:10" s="4" customFormat="1" ht="18" customHeight="1" x14ac:dyDescent="0.2">
      <c r="A3" s="52">
        <v>1</v>
      </c>
      <c r="B3" s="53" t="s">
        <v>442</v>
      </c>
      <c r="C3" s="54">
        <v>6338.5618519999998</v>
      </c>
      <c r="D3" s="55">
        <v>107336.13670904</v>
      </c>
      <c r="E3" s="56">
        <v>2.68</v>
      </c>
      <c r="F3" s="56">
        <v>1.44</v>
      </c>
      <c r="G3" s="56">
        <v>0.3</v>
      </c>
      <c r="H3" s="56">
        <v>1.89</v>
      </c>
      <c r="I3" s="56">
        <v>9.1</v>
      </c>
      <c r="J3" s="56">
        <v>0</v>
      </c>
    </row>
    <row r="4" spans="1:10" s="4" customFormat="1" ht="18" customHeight="1" x14ac:dyDescent="0.2">
      <c r="A4" s="52">
        <v>2</v>
      </c>
      <c r="B4" s="53" t="s">
        <v>443</v>
      </c>
      <c r="C4" s="54">
        <v>2184.3026089999998</v>
      </c>
      <c r="D4" s="54">
        <v>28717.44398512</v>
      </c>
      <c r="E4" s="56">
        <v>0.72</v>
      </c>
      <c r="F4" s="56">
        <v>1.26</v>
      </c>
      <c r="G4" s="56">
        <v>0.17</v>
      </c>
      <c r="H4" s="56">
        <v>1.87</v>
      </c>
      <c r="I4" s="56">
        <v>-2.84</v>
      </c>
      <c r="J4" s="56">
        <v>0</v>
      </c>
    </row>
    <row r="5" spans="1:10" s="4" customFormat="1" ht="18" customHeight="1" x14ac:dyDescent="0.2">
      <c r="A5" s="52">
        <v>3</v>
      </c>
      <c r="B5" s="53" t="s">
        <v>444</v>
      </c>
      <c r="C5" s="54">
        <v>1224.0588104999999</v>
      </c>
      <c r="D5" s="55">
        <v>151842.35842425999</v>
      </c>
      <c r="E5" s="56">
        <v>3.79</v>
      </c>
      <c r="F5" s="56">
        <v>0.92</v>
      </c>
      <c r="G5" s="56">
        <v>0.25</v>
      </c>
      <c r="H5" s="56">
        <v>1.39</v>
      </c>
      <c r="I5" s="56">
        <v>1.99</v>
      </c>
      <c r="J5" s="56">
        <v>0</v>
      </c>
    </row>
    <row r="6" spans="1:10" s="4" customFormat="1" ht="18" customHeight="1" x14ac:dyDescent="0.2">
      <c r="A6" s="52">
        <v>4</v>
      </c>
      <c r="B6" s="53" t="s">
        <v>445</v>
      </c>
      <c r="C6" s="54">
        <v>382.85751820000002</v>
      </c>
      <c r="D6" s="54">
        <v>44326.421471080001</v>
      </c>
      <c r="E6" s="56">
        <v>1.1100000000000001</v>
      </c>
      <c r="F6" s="56">
        <v>0.7</v>
      </c>
      <c r="G6" s="56">
        <v>7.0000000000000007E-2</v>
      </c>
      <c r="H6" s="56">
        <v>1.83</v>
      </c>
      <c r="I6" s="56">
        <v>1.53</v>
      </c>
      <c r="J6" s="56">
        <v>0</v>
      </c>
    </row>
    <row r="7" spans="1:10" s="4" customFormat="1" ht="18" customHeight="1" x14ac:dyDescent="0.2">
      <c r="A7" s="52">
        <v>5</v>
      </c>
      <c r="B7" s="53" t="s">
        <v>446</v>
      </c>
      <c r="C7" s="54">
        <v>543.65532900000005</v>
      </c>
      <c r="D7" s="55">
        <v>454394.97270315001</v>
      </c>
      <c r="E7" s="56">
        <v>11.33</v>
      </c>
      <c r="F7" s="56">
        <v>0.68</v>
      </c>
      <c r="G7" s="56">
        <v>0.26</v>
      </c>
      <c r="H7" s="56">
        <v>1.03</v>
      </c>
      <c r="I7" s="56">
        <v>10.18</v>
      </c>
      <c r="J7" s="56">
        <v>0</v>
      </c>
    </row>
    <row r="8" spans="1:10" s="4" customFormat="1" ht="18" customHeight="1" x14ac:dyDescent="0.2">
      <c r="A8" s="52">
        <v>6</v>
      </c>
      <c r="B8" s="53" t="s">
        <v>447</v>
      </c>
      <c r="C8" s="54">
        <v>280.38964520000002</v>
      </c>
      <c r="D8" s="54">
        <v>60563.446106130003</v>
      </c>
      <c r="E8" s="56">
        <v>1.51</v>
      </c>
      <c r="F8" s="56">
        <v>1.39</v>
      </c>
      <c r="G8" s="56">
        <v>0.22</v>
      </c>
      <c r="H8" s="56">
        <v>1.49</v>
      </c>
      <c r="I8" s="56">
        <v>9.42</v>
      </c>
      <c r="J8" s="56">
        <v>0</v>
      </c>
    </row>
    <row r="9" spans="1:10" s="4" customFormat="1" ht="18" customHeight="1" x14ac:dyDescent="0.2">
      <c r="A9" s="52">
        <v>7</v>
      </c>
      <c r="B9" s="53" t="s">
        <v>448</v>
      </c>
      <c r="C9" s="54">
        <v>343.53422219999999</v>
      </c>
      <c r="D9" s="55">
        <v>328787.71990740002</v>
      </c>
      <c r="E9" s="56">
        <v>8.1999999999999993</v>
      </c>
      <c r="F9" s="56">
        <v>1.21</v>
      </c>
      <c r="G9" s="56">
        <v>0.38</v>
      </c>
      <c r="H9" s="56">
        <v>2.0099999999999998</v>
      </c>
      <c r="I9" s="56">
        <v>11.05</v>
      </c>
      <c r="J9" s="56">
        <v>0</v>
      </c>
    </row>
    <row r="10" spans="1:10" s="4" customFormat="1" ht="18" customHeight="1" x14ac:dyDescent="0.2">
      <c r="A10" s="52">
        <v>8</v>
      </c>
      <c r="B10" s="53" t="s">
        <v>449</v>
      </c>
      <c r="C10" s="54">
        <v>151.04003</v>
      </c>
      <c r="D10" s="54">
        <v>44225.460071150002</v>
      </c>
      <c r="E10" s="56">
        <v>1.1000000000000001</v>
      </c>
      <c r="F10" s="56">
        <v>0.62</v>
      </c>
      <c r="G10" s="56">
        <v>0.16</v>
      </c>
      <c r="H10" s="56">
        <v>2.11</v>
      </c>
      <c r="I10" s="56">
        <v>13.64</v>
      </c>
      <c r="J10" s="56">
        <v>0</v>
      </c>
    </row>
    <row r="11" spans="1:10" s="4" customFormat="1" ht="18" customHeight="1" x14ac:dyDescent="0.2">
      <c r="A11" s="52">
        <v>9</v>
      </c>
      <c r="B11" s="53" t="s">
        <v>450</v>
      </c>
      <c r="C11" s="54">
        <v>216.4648943</v>
      </c>
      <c r="D11" s="55">
        <v>228537.97024001501</v>
      </c>
      <c r="E11" s="56">
        <v>5.7</v>
      </c>
      <c r="F11" s="56">
        <v>1.31</v>
      </c>
      <c r="G11" s="56">
        <v>0.25</v>
      </c>
      <c r="H11" s="56">
        <v>1.55</v>
      </c>
      <c r="I11" s="56">
        <v>7.54</v>
      </c>
      <c r="J11" s="56">
        <v>0</v>
      </c>
    </row>
    <row r="12" spans="1:10" s="4" customFormat="1" ht="18" customHeight="1" x14ac:dyDescent="0.2">
      <c r="A12" s="52">
        <v>10</v>
      </c>
      <c r="B12" s="53" t="s">
        <v>451</v>
      </c>
      <c r="C12" s="54">
        <v>621.596272</v>
      </c>
      <c r="D12" s="55">
        <v>101356.54757920001</v>
      </c>
      <c r="E12" s="56">
        <v>2.5299999999999998</v>
      </c>
      <c r="F12" s="56">
        <v>1.1299999999999999</v>
      </c>
      <c r="G12" s="56">
        <v>0.32</v>
      </c>
      <c r="H12" s="56">
        <v>1.99</v>
      </c>
      <c r="I12" s="56">
        <v>3.15</v>
      </c>
      <c r="J12" s="56">
        <v>0</v>
      </c>
    </row>
    <row r="13" spans="1:10" s="4" customFormat="1" ht="18" customHeight="1" x14ac:dyDescent="0.2">
      <c r="A13" s="52">
        <v>11</v>
      </c>
      <c r="B13" s="53" t="s">
        <v>452</v>
      </c>
      <c r="C13" s="54">
        <v>1287.7128238</v>
      </c>
      <c r="D13" s="54">
        <v>82337.980404500006</v>
      </c>
      <c r="E13" s="56">
        <v>2.0499999999999998</v>
      </c>
      <c r="F13" s="56">
        <v>0.91</v>
      </c>
      <c r="G13" s="56">
        <v>0.2</v>
      </c>
      <c r="H13" s="56">
        <v>2.34</v>
      </c>
      <c r="I13" s="56">
        <v>0.04</v>
      </c>
      <c r="J13" s="56">
        <v>0</v>
      </c>
    </row>
    <row r="14" spans="1:10" s="4" customFormat="1" ht="18" customHeight="1" x14ac:dyDescent="0.2">
      <c r="A14" s="52">
        <v>12</v>
      </c>
      <c r="B14" s="53" t="s">
        <v>453</v>
      </c>
      <c r="C14" s="54">
        <v>953.59284300000002</v>
      </c>
      <c r="D14" s="55">
        <v>176171.68706624999</v>
      </c>
      <c r="E14" s="56">
        <v>4.3899999999999997</v>
      </c>
      <c r="F14" s="56">
        <v>1.1000000000000001</v>
      </c>
      <c r="G14" s="56">
        <v>0.36</v>
      </c>
      <c r="H14" s="56">
        <v>1.67</v>
      </c>
      <c r="I14" s="56">
        <v>9.3000000000000007</v>
      </c>
      <c r="J14" s="56">
        <v>0</v>
      </c>
    </row>
    <row r="15" spans="1:10" s="4" customFormat="1" ht="18" customHeight="1" x14ac:dyDescent="0.2">
      <c r="A15" s="52">
        <v>13</v>
      </c>
      <c r="B15" s="53" t="s">
        <v>454</v>
      </c>
      <c r="C15" s="54">
        <v>239.9268634</v>
      </c>
      <c r="D15" s="54">
        <v>31141.789426629999</v>
      </c>
      <c r="E15" s="56">
        <v>0.78</v>
      </c>
      <c r="F15" s="56">
        <v>1.35</v>
      </c>
      <c r="G15" s="56">
        <v>0.22</v>
      </c>
      <c r="H15" s="56">
        <v>2.37</v>
      </c>
      <c r="I15" s="56">
        <v>-17.79</v>
      </c>
      <c r="J15" s="56">
        <v>0</v>
      </c>
    </row>
    <row r="16" spans="1:10" s="4" customFormat="1" ht="18" customHeight="1" x14ac:dyDescent="0.2">
      <c r="A16" s="52">
        <v>14</v>
      </c>
      <c r="B16" s="53" t="s">
        <v>455</v>
      </c>
      <c r="C16" s="54">
        <v>95.919779000000005</v>
      </c>
      <c r="D16" s="54">
        <v>60946.407190259997</v>
      </c>
      <c r="E16" s="56">
        <v>1.52</v>
      </c>
      <c r="F16" s="56">
        <v>0.89</v>
      </c>
      <c r="G16" s="56">
        <v>0.24</v>
      </c>
      <c r="H16" s="56">
        <v>1.92</v>
      </c>
      <c r="I16" s="56">
        <v>8.59</v>
      </c>
      <c r="J16" s="56">
        <v>0</v>
      </c>
    </row>
    <row r="17" spans="1:10" s="4" customFormat="1" ht="18" customHeight="1" x14ac:dyDescent="0.2">
      <c r="A17" s="52">
        <v>15</v>
      </c>
      <c r="B17" s="53" t="s">
        <v>456</v>
      </c>
      <c r="C17" s="54">
        <v>278.4813408</v>
      </c>
      <c r="D17" s="54">
        <v>56284.398541000002</v>
      </c>
      <c r="E17" s="56">
        <v>1.4</v>
      </c>
      <c r="F17" s="56">
        <v>0.69</v>
      </c>
      <c r="G17" s="56">
        <v>0.09</v>
      </c>
      <c r="H17" s="56">
        <v>2.4</v>
      </c>
      <c r="I17" s="56">
        <v>-4</v>
      </c>
      <c r="J17" s="56">
        <v>0</v>
      </c>
    </row>
    <row r="18" spans="1:10" s="4" customFormat="1" ht="18" customHeight="1" x14ac:dyDescent="0.2">
      <c r="A18" s="52">
        <v>16</v>
      </c>
      <c r="B18" s="53" t="s">
        <v>457</v>
      </c>
      <c r="C18" s="54">
        <v>1998.7000535</v>
      </c>
      <c r="D18" s="54">
        <v>41125.625029499999</v>
      </c>
      <c r="E18" s="56">
        <v>1.03</v>
      </c>
      <c r="F18" s="56">
        <v>1.19</v>
      </c>
      <c r="G18" s="56">
        <v>0.18</v>
      </c>
      <c r="H18" s="56">
        <v>2.61</v>
      </c>
      <c r="I18" s="56">
        <v>6.75</v>
      </c>
      <c r="J18" s="56">
        <v>0</v>
      </c>
    </row>
    <row r="19" spans="1:10" s="4" customFormat="1" ht="18" customHeight="1" x14ac:dyDescent="0.2">
      <c r="A19" s="52">
        <v>17</v>
      </c>
      <c r="B19" s="53" t="s">
        <v>458</v>
      </c>
      <c r="C19" s="54">
        <v>8245.4644000000008</v>
      </c>
      <c r="D19" s="54">
        <v>40381.422376969997</v>
      </c>
      <c r="E19" s="56">
        <v>1.01</v>
      </c>
      <c r="F19" s="56">
        <v>1.02</v>
      </c>
      <c r="G19" s="56">
        <v>0.18</v>
      </c>
      <c r="H19" s="56">
        <v>1.23</v>
      </c>
      <c r="I19" s="56">
        <v>-13.79</v>
      </c>
      <c r="J19" s="56">
        <v>0</v>
      </c>
    </row>
    <row r="20" spans="1:10" s="4" customFormat="1" ht="18" customHeight="1" x14ac:dyDescent="0.2">
      <c r="A20" s="52">
        <v>18</v>
      </c>
      <c r="B20" s="53" t="s">
        <v>459</v>
      </c>
      <c r="C20" s="54">
        <v>577.46973879999996</v>
      </c>
      <c r="D20" s="54">
        <v>40591.718865000003</v>
      </c>
      <c r="E20" s="56">
        <v>1.01</v>
      </c>
      <c r="F20" s="56">
        <v>1.48</v>
      </c>
      <c r="G20" s="56">
        <v>0.3</v>
      </c>
      <c r="H20" s="56">
        <v>2.81</v>
      </c>
      <c r="I20" s="56">
        <v>-4.16</v>
      </c>
      <c r="J20" s="56">
        <v>0</v>
      </c>
    </row>
    <row r="21" spans="1:10" s="4" customFormat="1" ht="18" customHeight="1" x14ac:dyDescent="0.2">
      <c r="A21" s="52">
        <v>19</v>
      </c>
      <c r="B21" s="53" t="s">
        <v>460</v>
      </c>
      <c r="C21" s="54">
        <v>39.9438678</v>
      </c>
      <c r="D21" s="54">
        <v>39884.222358960003</v>
      </c>
      <c r="E21" s="56">
        <v>0.99</v>
      </c>
      <c r="F21" s="56">
        <v>0.92</v>
      </c>
      <c r="G21" s="56">
        <v>0.2</v>
      </c>
      <c r="H21" s="56">
        <v>1.93</v>
      </c>
      <c r="I21" s="56">
        <v>9.59</v>
      </c>
      <c r="J21" s="56">
        <v>0</v>
      </c>
    </row>
    <row r="22" spans="1:10" s="4" customFormat="1" ht="18" customHeight="1" x14ac:dyDescent="0.2">
      <c r="A22" s="52">
        <v>20</v>
      </c>
      <c r="B22" s="53" t="s">
        <v>461</v>
      </c>
      <c r="C22" s="54">
        <v>6416.6175899999998</v>
      </c>
      <c r="D22" s="54">
        <v>41150.092637205002</v>
      </c>
      <c r="E22" s="56">
        <v>1.03</v>
      </c>
      <c r="F22" s="56">
        <v>0.54</v>
      </c>
      <c r="G22" s="56">
        <v>0.12</v>
      </c>
      <c r="H22" s="56">
        <v>1.6</v>
      </c>
      <c r="I22" s="56">
        <v>-9.23</v>
      </c>
      <c r="J22" s="56">
        <v>0</v>
      </c>
    </row>
    <row r="23" spans="1:10" s="4" customFormat="1" ht="18" customHeight="1" x14ac:dyDescent="0.2">
      <c r="A23" s="52">
        <v>21</v>
      </c>
      <c r="B23" s="53" t="s">
        <v>391</v>
      </c>
      <c r="C23" s="54">
        <v>892.45875339999998</v>
      </c>
      <c r="D23" s="54">
        <v>53910.61950678</v>
      </c>
      <c r="E23" s="56">
        <v>1.34</v>
      </c>
      <c r="F23" s="56">
        <v>0.93</v>
      </c>
      <c r="G23" s="56">
        <v>0.11</v>
      </c>
      <c r="H23" s="56">
        <v>2.38</v>
      </c>
      <c r="I23" s="56">
        <v>1.1399999999999999</v>
      </c>
      <c r="J23" s="56">
        <v>0</v>
      </c>
    </row>
    <row r="24" spans="1:10" s="4" customFormat="1" ht="18" customHeight="1" x14ac:dyDescent="0.2">
      <c r="A24" s="52">
        <v>22</v>
      </c>
      <c r="B24" s="53" t="s">
        <v>462</v>
      </c>
      <c r="C24" s="54">
        <v>1126.4853009999999</v>
      </c>
      <c r="D24" s="55">
        <v>221434.65604715</v>
      </c>
      <c r="E24" s="56">
        <v>5.52</v>
      </c>
      <c r="F24" s="56">
        <v>0.57999999999999996</v>
      </c>
      <c r="G24" s="56">
        <v>7.0000000000000007E-2</v>
      </c>
      <c r="H24" s="56">
        <v>1.93</v>
      </c>
      <c r="I24" s="56">
        <v>-4.5999999999999996</v>
      </c>
      <c r="J24" s="56">
        <v>0</v>
      </c>
    </row>
    <row r="25" spans="1:10" s="4" customFormat="1" ht="18" customHeight="1" x14ac:dyDescent="0.2">
      <c r="A25" s="52">
        <v>23</v>
      </c>
      <c r="B25" s="53" t="s">
        <v>463</v>
      </c>
      <c r="C25" s="54">
        <v>601.76635699999997</v>
      </c>
      <c r="D25" s="55">
        <v>252781.3535037</v>
      </c>
      <c r="E25" s="56">
        <v>6.3</v>
      </c>
      <c r="F25" s="56">
        <v>0.67</v>
      </c>
      <c r="G25" s="56">
        <v>0.12</v>
      </c>
      <c r="H25" s="56">
        <v>2.57</v>
      </c>
      <c r="I25" s="56">
        <v>12.67</v>
      </c>
      <c r="J25" s="56">
        <v>0</v>
      </c>
    </row>
    <row r="26" spans="1:10" s="4" customFormat="1" ht="18" customHeight="1" x14ac:dyDescent="0.2">
      <c r="A26" s="52">
        <v>24</v>
      </c>
      <c r="B26" s="53" t="s">
        <v>464</v>
      </c>
      <c r="C26" s="54">
        <v>5231.5896480000001</v>
      </c>
      <c r="D26" s="55">
        <v>378326.73745275498</v>
      </c>
      <c r="E26" s="56">
        <v>9.43</v>
      </c>
      <c r="F26" s="56">
        <v>1.37</v>
      </c>
      <c r="G26" s="56">
        <v>0.4</v>
      </c>
      <c r="H26" s="56">
        <v>1.36</v>
      </c>
      <c r="I26" s="56">
        <v>-3.22</v>
      </c>
      <c r="J26" s="56">
        <v>0</v>
      </c>
    </row>
    <row r="27" spans="1:10" s="4" customFormat="1" ht="18" customHeight="1" x14ac:dyDescent="0.2">
      <c r="A27" s="52">
        <v>25</v>
      </c>
      <c r="B27" s="53" t="s">
        <v>465</v>
      </c>
      <c r="C27" s="54">
        <v>490.57953049999998</v>
      </c>
      <c r="D27" s="54">
        <v>34128.987700500002</v>
      </c>
      <c r="E27" s="56">
        <v>0.85</v>
      </c>
      <c r="F27" s="56">
        <v>1.22</v>
      </c>
      <c r="G27" s="56">
        <v>0.25</v>
      </c>
      <c r="H27" s="56">
        <v>2.4900000000000002</v>
      </c>
      <c r="I27" s="56">
        <v>-5.38</v>
      </c>
      <c r="J27" s="56">
        <v>0</v>
      </c>
    </row>
    <row r="28" spans="1:10" s="4" customFormat="1" ht="18" customHeight="1" x14ac:dyDescent="0.2">
      <c r="A28" s="52">
        <v>26</v>
      </c>
      <c r="B28" s="53" t="s">
        <v>466</v>
      </c>
      <c r="C28" s="54">
        <v>131.5182576</v>
      </c>
      <c r="D28" s="54">
        <v>32325.698794690001</v>
      </c>
      <c r="E28" s="56">
        <v>0.81</v>
      </c>
      <c r="F28" s="56">
        <v>1.29</v>
      </c>
      <c r="G28" s="56">
        <v>0.25</v>
      </c>
      <c r="H28" s="56">
        <v>2.29</v>
      </c>
      <c r="I28" s="56">
        <v>3.77</v>
      </c>
      <c r="J28" s="56">
        <v>0</v>
      </c>
    </row>
    <row r="29" spans="1:10" s="4" customFormat="1" ht="18" customHeight="1" x14ac:dyDescent="0.2">
      <c r="A29" s="52">
        <v>27</v>
      </c>
      <c r="B29" s="53" t="s">
        <v>467</v>
      </c>
      <c r="C29" s="54">
        <v>513.84669719999999</v>
      </c>
      <c r="D29" s="55">
        <v>111424.76539662501</v>
      </c>
      <c r="E29" s="56">
        <v>2.78</v>
      </c>
      <c r="F29" s="56">
        <v>1.22</v>
      </c>
      <c r="G29" s="56">
        <v>0.25</v>
      </c>
      <c r="H29" s="56">
        <v>2.2000000000000002</v>
      </c>
      <c r="I29" s="56">
        <v>6.93</v>
      </c>
      <c r="J29" s="56">
        <v>0</v>
      </c>
    </row>
    <row r="30" spans="1:10" s="4" customFormat="1" ht="18" customHeight="1" x14ac:dyDescent="0.2">
      <c r="A30" s="52">
        <v>28</v>
      </c>
      <c r="B30" s="53" t="s">
        <v>468</v>
      </c>
      <c r="C30" s="54">
        <v>371.7196639</v>
      </c>
      <c r="D30" s="54">
        <v>36126.080674664998</v>
      </c>
      <c r="E30" s="56">
        <v>0.9</v>
      </c>
      <c r="F30" s="56">
        <v>1.48</v>
      </c>
      <c r="G30" s="56">
        <v>0.25</v>
      </c>
      <c r="H30" s="56">
        <v>2.4900000000000002</v>
      </c>
      <c r="I30" s="56">
        <v>-7.81</v>
      </c>
      <c r="J30" s="56">
        <v>0</v>
      </c>
    </row>
    <row r="31" spans="1:10" s="4" customFormat="1" ht="18" customHeight="1" x14ac:dyDescent="0.2">
      <c r="A31" s="52">
        <v>29</v>
      </c>
      <c r="B31" s="53" t="s">
        <v>469</v>
      </c>
      <c r="C31" s="54">
        <v>27.274750000000001</v>
      </c>
      <c r="D31" s="54">
        <v>34465.394725320002</v>
      </c>
      <c r="E31" s="56">
        <v>0.86</v>
      </c>
      <c r="F31" s="56">
        <v>0.7</v>
      </c>
      <c r="G31" s="56">
        <v>7.0000000000000007E-2</v>
      </c>
      <c r="H31" s="56">
        <v>2.63</v>
      </c>
      <c r="I31" s="56">
        <v>6.58</v>
      </c>
      <c r="J31" s="56">
        <v>0</v>
      </c>
    </row>
    <row r="32" spans="1:10" s="4" customFormat="1" ht="18" customHeight="1" x14ac:dyDescent="0.2">
      <c r="A32" s="52">
        <v>30</v>
      </c>
      <c r="B32" s="53" t="s">
        <v>470</v>
      </c>
      <c r="C32" s="54">
        <v>289.36702000000002</v>
      </c>
      <c r="D32" s="54">
        <v>34809.1553986</v>
      </c>
      <c r="E32" s="56">
        <v>0.87</v>
      </c>
      <c r="F32" s="56">
        <v>1.08</v>
      </c>
      <c r="G32" s="56">
        <v>0.26</v>
      </c>
      <c r="H32" s="56">
        <v>1.57</v>
      </c>
      <c r="I32" s="56">
        <v>5.54</v>
      </c>
      <c r="J32" s="56">
        <v>0</v>
      </c>
    </row>
    <row r="33" spans="1:11" s="4" customFormat="1" ht="18" customHeight="1" x14ac:dyDescent="0.2">
      <c r="A33" s="52">
        <v>31</v>
      </c>
      <c r="B33" s="53" t="s">
        <v>471</v>
      </c>
      <c r="C33" s="54">
        <v>6207.4091770000005</v>
      </c>
      <c r="D33" s="54">
        <v>33184.312721820002</v>
      </c>
      <c r="E33" s="56">
        <v>0.83</v>
      </c>
      <c r="F33" s="56">
        <v>1.57</v>
      </c>
      <c r="G33" s="56">
        <v>0.25</v>
      </c>
      <c r="H33" s="56">
        <v>1.66</v>
      </c>
      <c r="I33" s="56">
        <v>-8.68</v>
      </c>
      <c r="J33" s="56">
        <v>0</v>
      </c>
    </row>
    <row r="34" spans="1:11" s="4" customFormat="1" ht="18" customHeight="1" x14ac:dyDescent="0.2">
      <c r="A34" s="52">
        <v>32</v>
      </c>
      <c r="B34" s="53" t="s">
        <v>472</v>
      </c>
      <c r="C34" s="54">
        <v>224.5388566</v>
      </c>
      <c r="D34" s="55">
        <v>124575.409309</v>
      </c>
      <c r="E34" s="56">
        <v>3.11</v>
      </c>
      <c r="F34" s="56">
        <v>0.79</v>
      </c>
      <c r="G34" s="56">
        <v>0.2</v>
      </c>
      <c r="H34" s="56">
        <v>2.63</v>
      </c>
      <c r="I34" s="56">
        <v>2.56</v>
      </c>
      <c r="J34" s="56">
        <v>0</v>
      </c>
    </row>
    <row r="35" spans="1:11" s="4" customFormat="1" ht="18" customHeight="1" x14ac:dyDescent="0.2">
      <c r="A35" s="52">
        <v>33</v>
      </c>
      <c r="B35" s="53" t="s">
        <v>473</v>
      </c>
      <c r="C35" s="54">
        <v>9711.8099280000006</v>
      </c>
      <c r="D35" s="55">
        <v>246320.74791929999</v>
      </c>
      <c r="E35" s="56">
        <v>6.14</v>
      </c>
      <c r="F35" s="56">
        <v>0.93</v>
      </c>
      <c r="G35" s="56">
        <v>0.28999999999999998</v>
      </c>
      <c r="H35" s="56">
        <v>2.75</v>
      </c>
      <c r="I35" s="56">
        <v>-2.86</v>
      </c>
      <c r="J35" s="56">
        <v>0</v>
      </c>
    </row>
    <row r="36" spans="1:11" s="4" customFormat="1" ht="18" customHeight="1" x14ac:dyDescent="0.2">
      <c r="A36" s="52">
        <v>34</v>
      </c>
      <c r="B36" s="53" t="s">
        <v>474</v>
      </c>
      <c r="C36" s="54">
        <v>96.04665</v>
      </c>
      <c r="D36" s="54">
        <v>27395.941641879999</v>
      </c>
      <c r="E36" s="56">
        <v>0.68</v>
      </c>
      <c r="F36" s="56">
        <v>0.7</v>
      </c>
      <c r="G36" s="56">
        <v>0.13</v>
      </c>
      <c r="H36" s="56">
        <v>1.81</v>
      </c>
      <c r="I36" s="56">
        <v>7.67</v>
      </c>
      <c r="J36" s="56">
        <v>0</v>
      </c>
    </row>
    <row r="37" spans="1:11" s="4" customFormat="1" ht="18" customHeight="1" x14ac:dyDescent="0.2">
      <c r="A37" s="52">
        <v>35</v>
      </c>
      <c r="B37" s="53" t="s">
        <v>475</v>
      </c>
      <c r="C37" s="54">
        <v>904.82210259999999</v>
      </c>
      <c r="D37" s="54">
        <v>37025.765011800002</v>
      </c>
      <c r="E37" s="56">
        <v>0.92</v>
      </c>
      <c r="F37" s="56">
        <v>0.41</v>
      </c>
      <c r="G37" s="56">
        <v>0.05</v>
      </c>
      <c r="H37" s="56">
        <v>1.58</v>
      </c>
      <c r="I37" s="56">
        <v>-2.02</v>
      </c>
      <c r="J37" s="56">
        <v>0</v>
      </c>
    </row>
    <row r="38" spans="1:11" s="4" customFormat="1" ht="18" customHeight="1" x14ac:dyDescent="0.2">
      <c r="A38" s="52">
        <v>36</v>
      </c>
      <c r="B38" s="53" t="s">
        <v>476</v>
      </c>
      <c r="C38" s="54">
        <v>2169.2140439999998</v>
      </c>
      <c r="D38" s="54">
        <v>25245.751582280001</v>
      </c>
      <c r="E38" s="56">
        <v>0.63</v>
      </c>
      <c r="F38" s="56">
        <v>1.52</v>
      </c>
      <c r="G38" s="56">
        <v>0.19</v>
      </c>
      <c r="H38" s="56">
        <v>2.91</v>
      </c>
      <c r="I38" s="56">
        <v>15.2</v>
      </c>
      <c r="J38" s="56">
        <v>0</v>
      </c>
    </row>
    <row r="39" spans="1:11" s="4" customFormat="1" ht="18" customHeight="1" x14ac:dyDescent="0.2">
      <c r="A39" s="52">
        <v>37</v>
      </c>
      <c r="B39" s="53" t="s">
        <v>477</v>
      </c>
      <c r="C39" s="54">
        <v>85.534166999999997</v>
      </c>
      <c r="D39" s="54">
        <v>32956.90196101</v>
      </c>
      <c r="E39" s="56">
        <v>0.82</v>
      </c>
      <c r="F39" s="56">
        <v>0.48</v>
      </c>
      <c r="G39" s="56">
        <v>0.05</v>
      </c>
      <c r="H39" s="56">
        <v>2.11</v>
      </c>
      <c r="I39" s="56">
        <v>6.6</v>
      </c>
      <c r="J39" s="56">
        <v>0</v>
      </c>
    </row>
    <row r="40" spans="1:11" s="4" customFormat="1" ht="18" customHeight="1" x14ac:dyDescent="0.2">
      <c r="A40" s="52">
        <v>38</v>
      </c>
      <c r="B40" s="53" t="s">
        <v>478</v>
      </c>
      <c r="C40" s="54">
        <v>462.39057700000001</v>
      </c>
      <c r="D40" s="54">
        <v>31403.076803100001</v>
      </c>
      <c r="E40" s="56">
        <v>0.78</v>
      </c>
      <c r="F40" s="56">
        <v>1.3</v>
      </c>
      <c r="G40" s="56">
        <v>0.09</v>
      </c>
      <c r="H40" s="56">
        <v>5.33</v>
      </c>
      <c r="I40" s="56">
        <v>-10.78</v>
      </c>
      <c r="J40" s="56">
        <v>0</v>
      </c>
    </row>
    <row r="41" spans="1:11" s="4" customFormat="1" ht="18" customHeight="1" x14ac:dyDescent="0.2">
      <c r="A41" s="52">
        <v>39</v>
      </c>
      <c r="B41" s="53" t="s">
        <v>479</v>
      </c>
      <c r="C41" s="54">
        <v>414.19035220000001</v>
      </c>
      <c r="D41" s="54">
        <v>28547.100185955002</v>
      </c>
      <c r="E41" s="56">
        <v>0.71</v>
      </c>
      <c r="F41" s="56">
        <v>1.35</v>
      </c>
      <c r="G41" s="56">
        <v>0.28999999999999998</v>
      </c>
      <c r="H41" s="56">
        <v>2.4900000000000002</v>
      </c>
      <c r="I41" s="56">
        <v>12.8</v>
      </c>
      <c r="J41" s="56">
        <v>0</v>
      </c>
    </row>
    <row r="42" spans="1:11" s="4" customFormat="1" ht="18" customHeight="1" x14ac:dyDescent="0.2">
      <c r="A42" s="52">
        <v>40</v>
      </c>
      <c r="B42" s="53" t="s">
        <v>480</v>
      </c>
      <c r="C42" s="54">
        <v>90.443229000000002</v>
      </c>
      <c r="D42" s="54">
        <v>73719.581151480001</v>
      </c>
      <c r="E42" s="56">
        <v>1.84</v>
      </c>
      <c r="F42" s="56">
        <v>1.2</v>
      </c>
      <c r="G42" s="56">
        <v>0.3</v>
      </c>
      <c r="H42" s="56">
        <v>3.04</v>
      </c>
      <c r="I42" s="56">
        <v>6.11</v>
      </c>
      <c r="J42" s="56">
        <v>0</v>
      </c>
    </row>
    <row r="43" spans="1:11" s="4" customFormat="1" ht="18.75" customHeight="1" x14ac:dyDescent="0.2">
      <c r="A43" s="410"/>
      <c r="B43" s="410"/>
      <c r="C43" s="410"/>
      <c r="D43" s="410"/>
      <c r="E43" s="410"/>
      <c r="F43" s="410"/>
      <c r="G43" s="410"/>
      <c r="H43" s="410"/>
      <c r="I43" s="410"/>
      <c r="J43" s="410"/>
      <c r="K43" s="410"/>
    </row>
    <row r="44" spans="1:11" s="4" customFormat="1" ht="18" customHeight="1" x14ac:dyDescent="0.2">
      <c r="A44" s="410" t="s">
        <v>481</v>
      </c>
      <c r="B44" s="410"/>
      <c r="C44" s="410"/>
      <c r="D44" s="410"/>
      <c r="E44" s="410"/>
      <c r="F44" s="410"/>
      <c r="G44" s="410"/>
      <c r="H44" s="410"/>
      <c r="I44" s="410"/>
      <c r="J44" s="410"/>
      <c r="K44" s="410"/>
    </row>
    <row r="45" spans="1:11" s="4" customFormat="1" ht="18" customHeight="1" x14ac:dyDescent="0.2">
      <c r="A45" s="410" t="s">
        <v>482</v>
      </c>
      <c r="B45" s="410"/>
      <c r="C45" s="410"/>
      <c r="D45" s="410"/>
      <c r="E45" s="410"/>
      <c r="F45" s="410"/>
      <c r="G45" s="410"/>
      <c r="H45" s="410"/>
      <c r="I45" s="410"/>
      <c r="J45" s="410"/>
      <c r="K45" s="410"/>
    </row>
    <row r="46" spans="1:11" s="4" customFormat="1" ht="18" customHeight="1" x14ac:dyDescent="0.2">
      <c r="A46" s="410" t="s">
        <v>483</v>
      </c>
      <c r="B46" s="410"/>
      <c r="C46" s="410"/>
      <c r="D46" s="410"/>
      <c r="E46" s="410"/>
      <c r="F46" s="410"/>
      <c r="G46" s="410"/>
      <c r="H46" s="410"/>
      <c r="I46" s="410"/>
      <c r="J46" s="410"/>
      <c r="K46" s="410"/>
    </row>
    <row r="47" spans="1:11" s="4" customFormat="1" ht="18" customHeight="1" x14ac:dyDescent="0.2">
      <c r="A47" s="410" t="s">
        <v>484</v>
      </c>
      <c r="B47" s="410"/>
      <c r="C47" s="410"/>
      <c r="D47" s="410"/>
      <c r="E47" s="410"/>
      <c r="F47" s="410"/>
      <c r="G47" s="410"/>
      <c r="H47" s="410"/>
      <c r="I47" s="410"/>
      <c r="J47" s="410"/>
      <c r="K47" s="410"/>
    </row>
    <row r="48" spans="1:11" s="4" customFormat="1" ht="18" customHeight="1" x14ac:dyDescent="0.2">
      <c r="A48" s="410" t="s">
        <v>485</v>
      </c>
      <c r="B48" s="410"/>
      <c r="C48" s="410"/>
      <c r="D48" s="410"/>
      <c r="E48" s="410"/>
      <c r="F48" s="410"/>
      <c r="G48" s="410"/>
      <c r="H48" s="410"/>
      <c r="I48" s="410"/>
      <c r="J48" s="410"/>
      <c r="K48" s="410"/>
    </row>
    <row r="49" spans="2:2" s="4" customFormat="1" ht="28.35" customHeight="1" x14ac:dyDescent="0.2"/>
    <row r="52" spans="2:2" x14ac:dyDescent="0.2">
      <c r="B52" s="106"/>
    </row>
  </sheetData>
  <mergeCells count="7">
    <mergeCell ref="A48:K48"/>
    <mergeCell ref="A1:B1"/>
    <mergeCell ref="A43:K43"/>
    <mergeCell ref="A44:K44"/>
    <mergeCell ref="A45:K45"/>
    <mergeCell ref="A46:K46"/>
    <mergeCell ref="A47:K47"/>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workbookViewId="0">
      <selection activeCell="A33" sqref="A33:J33"/>
    </sheetView>
  </sheetViews>
  <sheetFormatPr defaultRowHeight="12.75" x14ac:dyDescent="0.2"/>
  <cols>
    <col min="1" max="10" width="10.7109375" bestFit="1" customWidth="1"/>
    <col min="11" max="11" width="4.7109375" bestFit="1" customWidth="1"/>
  </cols>
  <sheetData>
    <row r="1" spans="1:16" ht="15.75" customHeight="1" x14ac:dyDescent="0.2">
      <c r="A1" s="335" t="s">
        <v>486</v>
      </c>
      <c r="B1" s="335"/>
      <c r="C1" s="335"/>
      <c r="D1" s="335"/>
      <c r="E1" s="335"/>
      <c r="F1" s="335"/>
      <c r="G1" s="335"/>
    </row>
    <row r="2" spans="1:16" s="4" customFormat="1" ht="15" customHeight="1" x14ac:dyDescent="0.2">
      <c r="A2" s="339" t="s">
        <v>176</v>
      </c>
      <c r="B2" s="341" t="s">
        <v>243</v>
      </c>
      <c r="C2" s="398"/>
      <c r="D2" s="342"/>
      <c r="E2" s="341" t="s">
        <v>244</v>
      </c>
      <c r="F2" s="398"/>
      <c r="G2" s="342"/>
      <c r="H2" s="341" t="s">
        <v>245</v>
      </c>
      <c r="I2" s="398"/>
      <c r="J2" s="342"/>
    </row>
    <row r="3" spans="1:16" s="4" customFormat="1" ht="37.5" customHeight="1" x14ac:dyDescent="0.2">
      <c r="A3" s="340"/>
      <c r="B3" s="8" t="s">
        <v>487</v>
      </c>
      <c r="C3" s="8" t="s">
        <v>488</v>
      </c>
      <c r="D3" s="8" t="s">
        <v>489</v>
      </c>
      <c r="E3" s="8" t="s">
        <v>487</v>
      </c>
      <c r="F3" s="8" t="s">
        <v>488</v>
      </c>
      <c r="G3" s="8" t="s">
        <v>489</v>
      </c>
      <c r="H3" s="8" t="s">
        <v>487</v>
      </c>
      <c r="I3" s="8" t="s">
        <v>488</v>
      </c>
      <c r="J3" s="8" t="s">
        <v>489</v>
      </c>
    </row>
    <row r="4" spans="1:16" s="4" customFormat="1" ht="15.75" customHeight="1" x14ac:dyDescent="0.2">
      <c r="A4" s="3" t="s">
        <v>68</v>
      </c>
      <c r="B4" s="25">
        <v>703</v>
      </c>
      <c r="C4" s="25">
        <v>2691</v>
      </c>
      <c r="D4" s="57">
        <v>0.26124117400000002</v>
      </c>
      <c r="E4" s="25">
        <v>1202</v>
      </c>
      <c r="F4" s="25">
        <v>512</v>
      </c>
      <c r="G4" s="57">
        <v>2.3479999999999999</v>
      </c>
      <c r="H4" s="10">
        <v>1</v>
      </c>
      <c r="I4" s="10">
        <v>8</v>
      </c>
      <c r="J4" s="47">
        <v>0.13</v>
      </c>
    </row>
    <row r="5" spans="1:16" s="4" customFormat="1" ht="15.75" customHeight="1" x14ac:dyDescent="0.2">
      <c r="A5" s="3" t="s">
        <v>69</v>
      </c>
      <c r="B5" s="25">
        <v>1259</v>
      </c>
      <c r="C5" s="25">
        <v>2587</v>
      </c>
      <c r="D5" s="57">
        <v>0.48666408999999999</v>
      </c>
      <c r="E5" s="25">
        <v>674</v>
      </c>
      <c r="F5" s="25">
        <v>1123</v>
      </c>
      <c r="G5" s="57">
        <v>0.6</v>
      </c>
      <c r="H5" s="10">
        <v>3</v>
      </c>
      <c r="I5" s="10">
        <v>3</v>
      </c>
      <c r="J5" s="47">
        <v>1</v>
      </c>
    </row>
    <row r="6" spans="1:16" s="4" customFormat="1" ht="15.75" customHeight="1" x14ac:dyDescent="0.2">
      <c r="A6" s="3" t="s">
        <v>152</v>
      </c>
      <c r="B6" s="25">
        <v>1982</v>
      </c>
      <c r="C6" s="25">
        <v>1449</v>
      </c>
      <c r="D6" s="57">
        <v>1.3678398899999999</v>
      </c>
      <c r="E6" s="25">
        <v>1180</v>
      </c>
      <c r="F6" s="25">
        <v>659</v>
      </c>
      <c r="G6" s="57">
        <v>1.79</v>
      </c>
      <c r="H6" s="10">
        <v>2</v>
      </c>
      <c r="I6" s="10">
        <v>3</v>
      </c>
      <c r="J6" s="47">
        <v>0.67</v>
      </c>
    </row>
    <row r="7" spans="1:16" s="4" customFormat="1" ht="15.75" customHeight="1" x14ac:dyDescent="0.2">
      <c r="A7" s="3" t="s">
        <v>153</v>
      </c>
      <c r="B7" s="25">
        <v>992</v>
      </c>
      <c r="C7" s="25">
        <v>2448</v>
      </c>
      <c r="D7" s="57">
        <v>0.40522875800000002</v>
      </c>
      <c r="E7" s="25">
        <v>486</v>
      </c>
      <c r="F7" s="25">
        <v>1378</v>
      </c>
      <c r="G7" s="57">
        <v>0.35</v>
      </c>
      <c r="H7" s="10">
        <v>0</v>
      </c>
      <c r="I7" s="10">
        <v>4</v>
      </c>
      <c r="J7" s="47">
        <v>0</v>
      </c>
    </row>
    <row r="8" spans="1:16" s="4" customFormat="1" ht="15.75" customHeight="1" x14ac:dyDescent="0.2">
      <c r="A8" s="3" t="s">
        <v>154</v>
      </c>
      <c r="B8" s="25">
        <v>779</v>
      </c>
      <c r="C8" s="25">
        <v>2651</v>
      </c>
      <c r="D8" s="57">
        <v>0.28999999999999998</v>
      </c>
      <c r="E8" s="25">
        <v>361</v>
      </c>
      <c r="F8" s="25">
        <v>1517</v>
      </c>
      <c r="G8" s="57">
        <v>0.24</v>
      </c>
      <c r="H8" s="10">
        <v>0</v>
      </c>
      <c r="I8" s="10">
        <v>2</v>
      </c>
      <c r="J8" s="47">
        <v>0</v>
      </c>
    </row>
    <row r="9" spans="1:16" s="4" customFormat="1" ht="15.75" customHeight="1" x14ac:dyDescent="0.2">
      <c r="A9" s="3" t="s">
        <v>155</v>
      </c>
      <c r="B9" s="25">
        <v>842</v>
      </c>
      <c r="C9" s="25">
        <v>2579</v>
      </c>
      <c r="D9" s="57">
        <v>0.32648313299999998</v>
      </c>
      <c r="E9" s="25">
        <v>415</v>
      </c>
      <c r="F9" s="25">
        <v>1478</v>
      </c>
      <c r="G9" s="57">
        <v>0.28000000000000003</v>
      </c>
      <c r="H9" s="10">
        <v>1</v>
      </c>
      <c r="I9" s="10">
        <v>2</v>
      </c>
      <c r="J9" s="47">
        <v>0.5</v>
      </c>
    </row>
    <row r="10" spans="1:16" s="4" customFormat="1" ht="15.75" customHeight="1" x14ac:dyDescent="0.2">
      <c r="A10" s="3" t="s">
        <v>156</v>
      </c>
      <c r="B10" s="25">
        <v>2080</v>
      </c>
      <c r="C10" s="25">
        <v>1415</v>
      </c>
      <c r="D10" s="57">
        <v>1.4699646639999999</v>
      </c>
      <c r="E10" s="25">
        <v>1254</v>
      </c>
      <c r="F10" s="25">
        <v>637</v>
      </c>
      <c r="G10" s="57">
        <v>1.97</v>
      </c>
      <c r="H10" s="10">
        <v>0</v>
      </c>
      <c r="I10" s="10">
        <v>2</v>
      </c>
      <c r="J10" s="47">
        <v>0</v>
      </c>
    </row>
    <row r="11" spans="1:16" s="4" customFormat="1" ht="15.75" customHeight="1" x14ac:dyDescent="0.2">
      <c r="A11" s="3" t="s">
        <v>157</v>
      </c>
      <c r="B11" s="25">
        <v>1174</v>
      </c>
      <c r="C11" s="25">
        <v>2331</v>
      </c>
      <c r="D11" s="57">
        <v>0.50364650399999999</v>
      </c>
      <c r="E11" s="25">
        <v>532</v>
      </c>
      <c r="F11" s="25">
        <v>1361</v>
      </c>
      <c r="G11" s="57">
        <v>0.39</v>
      </c>
      <c r="H11" s="10">
        <v>1</v>
      </c>
      <c r="I11" s="10">
        <v>1</v>
      </c>
      <c r="J11" s="47">
        <v>1</v>
      </c>
    </row>
    <row r="12" spans="1:16" s="4" customFormat="1" ht="15.75" customHeight="1" x14ac:dyDescent="0.2">
      <c r="A12" s="3" t="s">
        <v>158</v>
      </c>
      <c r="B12" s="25">
        <v>481</v>
      </c>
      <c r="C12" s="25">
        <v>2973</v>
      </c>
      <c r="D12" s="57">
        <v>0.16178943800000001</v>
      </c>
      <c r="E12" s="25">
        <v>159</v>
      </c>
      <c r="F12" s="25">
        <v>1741</v>
      </c>
      <c r="G12" s="57">
        <v>0.09</v>
      </c>
      <c r="H12" s="10">
        <v>1</v>
      </c>
      <c r="I12" s="10">
        <v>0</v>
      </c>
      <c r="J12" s="47">
        <v>0</v>
      </c>
    </row>
    <row r="13" spans="1:16" s="4" customFormat="1" ht="15.75" customHeight="1" x14ac:dyDescent="0.2">
      <c r="A13" s="3" t="s">
        <v>159</v>
      </c>
      <c r="B13" s="25">
        <v>1984</v>
      </c>
      <c r="C13" s="25">
        <v>1457</v>
      </c>
      <c r="D13" s="57">
        <v>1.3617021279999999</v>
      </c>
      <c r="E13" s="25">
        <v>1210</v>
      </c>
      <c r="F13" s="25">
        <v>697</v>
      </c>
      <c r="G13" s="57">
        <v>1.74</v>
      </c>
      <c r="H13" s="10">
        <v>1</v>
      </c>
      <c r="I13" s="10">
        <v>1</v>
      </c>
      <c r="J13" s="47">
        <v>1</v>
      </c>
    </row>
    <row r="14" spans="1:16" s="4" customFormat="1" ht="19.5" customHeight="1" x14ac:dyDescent="0.2">
      <c r="A14" s="337" t="s">
        <v>1124</v>
      </c>
      <c r="B14" s="337"/>
      <c r="C14" s="337"/>
      <c r="D14" s="337"/>
      <c r="E14" s="337"/>
      <c r="F14" s="337"/>
    </row>
    <row r="15" spans="1:16" s="4" customFormat="1" ht="19.5" customHeight="1" x14ac:dyDescent="0.2">
      <c r="A15" s="337" t="s">
        <v>288</v>
      </c>
      <c r="B15" s="337"/>
      <c r="C15" s="337"/>
      <c r="D15" s="337"/>
      <c r="E15" s="337"/>
      <c r="F15" s="337"/>
      <c r="G15" s="337"/>
      <c r="H15" s="337"/>
      <c r="I15" s="337"/>
      <c r="J15" s="337"/>
      <c r="K15" s="337"/>
      <c r="L15" s="337"/>
      <c r="M15" s="337"/>
      <c r="N15" s="337"/>
      <c r="O15" s="337"/>
      <c r="P15" s="337"/>
    </row>
    <row r="16" spans="1:16" s="4" customFormat="1" ht="18" customHeight="1" x14ac:dyDescent="0.2">
      <c r="A16" s="337" t="s">
        <v>239</v>
      </c>
      <c r="B16" s="337"/>
      <c r="C16" s="337"/>
      <c r="D16" s="337"/>
      <c r="E16" s="337"/>
      <c r="F16" s="337"/>
    </row>
    <row r="17" s="4" customFormat="1" ht="27.6" customHeight="1" x14ac:dyDescent="0.2"/>
  </sheetData>
  <mergeCells count="8">
    <mergeCell ref="H2:J2"/>
    <mergeCell ref="A14:F14"/>
    <mergeCell ref="A15:P15"/>
    <mergeCell ref="A16:F16"/>
    <mergeCell ref="A1:G1"/>
    <mergeCell ref="A2:A3"/>
    <mergeCell ref="B2:D2"/>
    <mergeCell ref="E2:G2"/>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A33" sqref="A33:J33"/>
    </sheetView>
  </sheetViews>
  <sheetFormatPr defaultRowHeight="12.75" x14ac:dyDescent="0.2"/>
  <cols>
    <col min="1" max="1" width="9.85546875" bestFit="1" customWidth="1"/>
    <col min="2" max="10" width="13.5703125" bestFit="1" customWidth="1"/>
    <col min="11" max="11" width="4.7109375" bestFit="1" customWidth="1"/>
  </cols>
  <sheetData>
    <row r="1" spans="1:10" ht="13.5" customHeight="1" x14ac:dyDescent="0.2">
      <c r="A1" s="335" t="s">
        <v>490</v>
      </c>
      <c r="B1" s="335"/>
      <c r="C1" s="335"/>
      <c r="D1" s="335"/>
      <c r="E1" s="335"/>
      <c r="F1" s="335"/>
      <c r="G1" s="335"/>
    </row>
    <row r="2" spans="1:10" s="4" customFormat="1" ht="27.75" customHeight="1" x14ac:dyDescent="0.2">
      <c r="A2" s="347" t="s">
        <v>491</v>
      </c>
      <c r="B2" s="341" t="s">
        <v>243</v>
      </c>
      <c r="C2" s="398"/>
      <c r="D2" s="342"/>
      <c r="E2" s="341" t="s">
        <v>244</v>
      </c>
      <c r="F2" s="398"/>
      <c r="G2" s="342"/>
      <c r="H2" s="341" t="s">
        <v>245</v>
      </c>
      <c r="I2" s="398"/>
      <c r="J2" s="342"/>
    </row>
    <row r="3" spans="1:10" s="4" customFormat="1" ht="39" customHeight="1" x14ac:dyDescent="0.2">
      <c r="A3" s="349"/>
      <c r="B3" s="8" t="s">
        <v>492</v>
      </c>
      <c r="C3" s="8" t="s">
        <v>290</v>
      </c>
      <c r="D3" s="8" t="s">
        <v>493</v>
      </c>
      <c r="E3" s="8" t="s">
        <v>492</v>
      </c>
      <c r="F3" s="8" t="s">
        <v>290</v>
      </c>
      <c r="G3" s="8" t="s">
        <v>493</v>
      </c>
      <c r="H3" s="8" t="s">
        <v>492</v>
      </c>
      <c r="I3" s="8" t="s">
        <v>290</v>
      </c>
      <c r="J3" s="8" t="s">
        <v>493</v>
      </c>
    </row>
    <row r="4" spans="1:10" s="4" customFormat="1" ht="18" customHeight="1" x14ac:dyDescent="0.2">
      <c r="A4" s="3" t="s">
        <v>68</v>
      </c>
      <c r="B4" s="25">
        <v>5619</v>
      </c>
      <c r="C4" s="25">
        <v>2794</v>
      </c>
      <c r="D4" s="58">
        <v>49.724150204662756</v>
      </c>
      <c r="E4" s="25">
        <v>1931</v>
      </c>
      <c r="F4" s="25">
        <v>1850</v>
      </c>
      <c r="G4" s="58">
        <v>95.805282237182809</v>
      </c>
      <c r="H4" s="10">
        <v>270</v>
      </c>
      <c r="I4" s="10">
        <v>12</v>
      </c>
      <c r="J4" s="47">
        <v>4.4444444444444446</v>
      </c>
    </row>
    <row r="5" spans="1:10" s="4" customFormat="1" ht="18" customHeight="1" x14ac:dyDescent="0.2">
      <c r="A5" s="3" t="s">
        <v>69</v>
      </c>
      <c r="B5" s="25">
        <v>5216</v>
      </c>
      <c r="C5" s="25">
        <v>2719</v>
      </c>
      <c r="D5" s="58">
        <v>52.12806748466258</v>
      </c>
      <c r="E5" s="25">
        <v>1922</v>
      </c>
      <c r="F5" s="25">
        <v>1898</v>
      </c>
      <c r="G5" s="58">
        <v>98.751300728407912</v>
      </c>
      <c r="H5" s="10">
        <v>282</v>
      </c>
      <c r="I5" s="10">
        <v>6</v>
      </c>
      <c r="J5" s="47">
        <v>2.1276595744680851</v>
      </c>
    </row>
    <row r="6" spans="1:10" s="4" customFormat="1" ht="18" customHeight="1" x14ac:dyDescent="0.2">
      <c r="A6" s="3" t="s">
        <v>152</v>
      </c>
      <c r="B6" s="25">
        <v>5638</v>
      </c>
      <c r="C6" s="25">
        <v>2768</v>
      </c>
      <c r="D6" s="58">
        <v>49.095423909187659</v>
      </c>
      <c r="E6" s="25">
        <v>1952</v>
      </c>
      <c r="F6" s="25">
        <v>1817</v>
      </c>
      <c r="G6" s="58">
        <v>93.084016393442624</v>
      </c>
      <c r="H6" s="10">
        <v>273</v>
      </c>
      <c r="I6" s="10">
        <v>5</v>
      </c>
      <c r="J6" s="47">
        <v>1.8315018315018317</v>
      </c>
    </row>
    <row r="7" spans="1:10" s="4" customFormat="1" ht="18" customHeight="1" x14ac:dyDescent="0.2">
      <c r="A7" s="3" t="s">
        <v>153</v>
      </c>
      <c r="B7" s="25">
        <v>5450</v>
      </c>
      <c r="C7" s="25">
        <v>2755</v>
      </c>
      <c r="D7" s="58">
        <v>50.550458715596328</v>
      </c>
      <c r="E7" s="25">
        <v>1941</v>
      </c>
      <c r="F7" s="25">
        <v>1820</v>
      </c>
      <c r="G7" s="58">
        <v>93.766099948480161</v>
      </c>
      <c r="H7" s="10">
        <v>277</v>
      </c>
      <c r="I7" s="10">
        <v>4</v>
      </c>
      <c r="J7" s="47">
        <v>1.4440433212996391</v>
      </c>
    </row>
    <row r="8" spans="1:10" s="4" customFormat="1" ht="18" customHeight="1" x14ac:dyDescent="0.2">
      <c r="A8" s="3" t="s">
        <v>154</v>
      </c>
      <c r="B8" s="25">
        <v>5458</v>
      </c>
      <c r="C8" s="25">
        <v>2698</v>
      </c>
      <c r="D8" s="58">
        <v>49.432026383290584</v>
      </c>
      <c r="E8" s="25">
        <v>1951</v>
      </c>
      <c r="F8" s="25">
        <v>1833</v>
      </c>
      <c r="G8" s="58">
        <v>93.951819579702715</v>
      </c>
      <c r="H8" s="10">
        <v>277</v>
      </c>
      <c r="I8" s="10">
        <v>3</v>
      </c>
      <c r="J8" s="47">
        <v>1.0830324909747291</v>
      </c>
    </row>
    <row r="9" spans="1:10" s="4" customFormat="1" ht="18" customHeight="1" x14ac:dyDescent="0.2">
      <c r="A9" s="3" t="s">
        <v>155</v>
      </c>
      <c r="B9" s="25">
        <v>5240</v>
      </c>
      <c r="C9" s="25">
        <v>2763</v>
      </c>
      <c r="D9" s="58">
        <v>52.729007633587784</v>
      </c>
      <c r="E9" s="25">
        <v>1938</v>
      </c>
      <c r="F9" s="25">
        <v>1840</v>
      </c>
      <c r="G9" s="58">
        <v>94.943240454076374</v>
      </c>
      <c r="H9" s="10">
        <v>277</v>
      </c>
      <c r="I9" s="10">
        <v>3</v>
      </c>
      <c r="J9" s="47">
        <v>1.0830324909747291</v>
      </c>
    </row>
    <row r="10" spans="1:10" s="4" customFormat="1" ht="18" customHeight="1" x14ac:dyDescent="0.2">
      <c r="A10" s="3" t="s">
        <v>156</v>
      </c>
      <c r="B10" s="25">
        <v>5233</v>
      </c>
      <c r="C10" s="25">
        <v>2823</v>
      </c>
      <c r="D10" s="58">
        <v>53.946111217274982</v>
      </c>
      <c r="E10" s="25">
        <v>1916</v>
      </c>
      <c r="F10" s="25">
        <v>1841</v>
      </c>
      <c r="G10" s="58">
        <v>96.085594989561585</v>
      </c>
      <c r="H10" s="10">
        <v>278</v>
      </c>
      <c r="I10" s="10">
        <v>2</v>
      </c>
      <c r="J10" s="47">
        <v>0.71942446043165476</v>
      </c>
    </row>
    <row r="11" spans="1:10" s="4" customFormat="1" ht="18" customHeight="1" x14ac:dyDescent="0.2">
      <c r="A11" s="3" t="s">
        <v>157</v>
      </c>
      <c r="B11" s="25">
        <v>5232</v>
      </c>
      <c r="C11" s="25">
        <v>2763</v>
      </c>
      <c r="D11" s="58">
        <v>52.809633027522942</v>
      </c>
      <c r="E11" s="25">
        <v>1912</v>
      </c>
      <c r="F11" s="25">
        <v>1847</v>
      </c>
      <c r="G11" s="58">
        <v>96.60041841004184</v>
      </c>
      <c r="H11" s="10">
        <v>282</v>
      </c>
      <c r="I11" s="10">
        <v>2</v>
      </c>
      <c r="J11" s="47">
        <v>0.70921985815602839</v>
      </c>
    </row>
    <row r="12" spans="1:10" s="4" customFormat="1" ht="18" customHeight="1" x14ac:dyDescent="0.2">
      <c r="A12" s="3" t="s">
        <v>158</v>
      </c>
      <c r="B12" s="25">
        <v>5217</v>
      </c>
      <c r="C12" s="25">
        <v>2660</v>
      </c>
      <c r="D12" s="58">
        <v>50.987157370136096</v>
      </c>
      <c r="E12" s="25">
        <v>1921</v>
      </c>
      <c r="F12" s="25">
        <v>1854</v>
      </c>
      <c r="G12" s="58">
        <v>96.512233211868818</v>
      </c>
      <c r="H12" s="10">
        <v>281</v>
      </c>
      <c r="I12" s="10">
        <v>2</v>
      </c>
      <c r="J12" s="47">
        <v>0.71174377224199281</v>
      </c>
    </row>
    <row r="13" spans="1:10" s="4" customFormat="1" ht="18" customHeight="1" x14ac:dyDescent="0.2">
      <c r="A13" s="3" t="s">
        <v>159</v>
      </c>
      <c r="B13" s="25">
        <v>5216</v>
      </c>
      <c r="C13" s="25">
        <v>2719</v>
      </c>
      <c r="D13" s="58">
        <v>52.12806748466258</v>
      </c>
      <c r="E13" s="25">
        <v>1922</v>
      </c>
      <c r="F13" s="25">
        <v>1850</v>
      </c>
      <c r="G13" s="58">
        <v>96.253902185223723</v>
      </c>
      <c r="H13" s="10">
        <v>282</v>
      </c>
      <c r="I13" s="10">
        <v>3</v>
      </c>
      <c r="J13" s="47">
        <v>1.0638297872340425</v>
      </c>
    </row>
    <row r="14" spans="1:10" s="4" customFormat="1" ht="15" customHeight="1" x14ac:dyDescent="0.2">
      <c r="A14" s="357" t="s">
        <v>104</v>
      </c>
      <c r="B14" s="357"/>
      <c r="C14" s="357"/>
      <c r="D14" s="357"/>
      <c r="E14" s="357"/>
      <c r="F14" s="357"/>
      <c r="G14" s="357"/>
    </row>
    <row r="15" spans="1:10" s="4" customFormat="1" ht="13.5" customHeight="1" x14ac:dyDescent="0.2">
      <c r="A15" s="357" t="s">
        <v>239</v>
      </c>
      <c r="B15" s="357"/>
      <c r="C15" s="357"/>
      <c r="D15" s="357"/>
      <c r="E15" s="357"/>
      <c r="F15" s="357"/>
      <c r="G15" s="357"/>
    </row>
    <row r="16" spans="1:10" s="4" customFormat="1" ht="28.35" customHeight="1" x14ac:dyDescent="0.2"/>
  </sheetData>
  <mergeCells count="7">
    <mergeCell ref="H2:J2"/>
    <mergeCell ref="A14:G14"/>
    <mergeCell ref="A15:G15"/>
    <mergeCell ref="A1:G1"/>
    <mergeCell ref="A2:A3"/>
    <mergeCell ref="B2:D2"/>
    <mergeCell ref="E2:G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A33" sqref="A33:J33"/>
    </sheetView>
  </sheetViews>
  <sheetFormatPr defaultRowHeight="12.75" x14ac:dyDescent="0.2"/>
  <cols>
    <col min="1" max="1" width="7" bestFit="1" customWidth="1"/>
    <col min="2" max="2" width="35.140625" bestFit="1" customWidth="1"/>
    <col min="3" max="9" width="14.7109375" bestFit="1" customWidth="1"/>
    <col min="10" max="10" width="11.7109375" bestFit="1" customWidth="1"/>
    <col min="11" max="11" width="7.7109375" bestFit="1" customWidth="1"/>
  </cols>
  <sheetData>
    <row r="1" spans="1:10" ht="13.5" customHeight="1" x14ac:dyDescent="0.2">
      <c r="A1" s="335" t="s">
        <v>5</v>
      </c>
      <c r="B1" s="335"/>
      <c r="C1" s="335"/>
      <c r="D1" s="335"/>
      <c r="E1" s="335"/>
      <c r="F1" s="335"/>
      <c r="G1" s="335"/>
      <c r="H1" s="335"/>
      <c r="I1" s="335"/>
      <c r="J1" s="335"/>
    </row>
    <row r="2" spans="1:10" s="4" customFormat="1" ht="35.25" customHeight="1" x14ac:dyDescent="0.2">
      <c r="A2" s="8" t="s">
        <v>106</v>
      </c>
      <c r="B2" s="8" t="s">
        <v>107</v>
      </c>
      <c r="C2" s="8" t="s">
        <v>108</v>
      </c>
      <c r="D2" s="8" t="s">
        <v>109</v>
      </c>
      <c r="E2" s="8" t="s">
        <v>110</v>
      </c>
      <c r="F2" s="8" t="s">
        <v>111</v>
      </c>
      <c r="G2" s="9" t="s">
        <v>112</v>
      </c>
      <c r="H2" s="9" t="s">
        <v>113</v>
      </c>
      <c r="I2" s="9" t="s">
        <v>114</v>
      </c>
      <c r="J2" s="9" t="s">
        <v>115</v>
      </c>
    </row>
    <row r="3" spans="1:10" s="4" customFormat="1" ht="33.75" customHeight="1" x14ac:dyDescent="0.2">
      <c r="A3" s="10">
        <v>1</v>
      </c>
      <c r="B3" s="11" t="s">
        <v>116</v>
      </c>
      <c r="C3" s="12">
        <v>43426</v>
      </c>
      <c r="D3" s="13" t="s">
        <v>117</v>
      </c>
      <c r="E3" s="13" t="s">
        <v>118</v>
      </c>
      <c r="F3" s="10">
        <v>1500000</v>
      </c>
      <c r="G3" s="10">
        <v>10</v>
      </c>
      <c r="H3" s="10">
        <v>10</v>
      </c>
      <c r="I3" s="10">
        <v>20</v>
      </c>
      <c r="J3" s="14">
        <v>3</v>
      </c>
    </row>
    <row r="4" spans="1:10" s="4" customFormat="1" ht="33.75" customHeight="1" x14ac:dyDescent="0.2">
      <c r="A4" s="10">
        <v>2</v>
      </c>
      <c r="B4" s="11" t="s">
        <v>119</v>
      </c>
      <c r="C4" s="12">
        <v>43426</v>
      </c>
      <c r="D4" s="13" t="s">
        <v>117</v>
      </c>
      <c r="E4" s="13" t="s">
        <v>118</v>
      </c>
      <c r="F4" s="10">
        <v>900000</v>
      </c>
      <c r="G4" s="10">
        <v>10</v>
      </c>
      <c r="H4" s="10">
        <v>3</v>
      </c>
      <c r="I4" s="10">
        <v>13</v>
      </c>
      <c r="J4" s="14">
        <v>1.17</v>
      </c>
    </row>
    <row r="5" spans="1:10" s="4" customFormat="1" ht="33.75" customHeight="1" x14ac:dyDescent="0.2">
      <c r="A5" s="10">
        <v>3</v>
      </c>
      <c r="B5" s="11" t="s">
        <v>120</v>
      </c>
      <c r="C5" s="12">
        <v>43431</v>
      </c>
      <c r="D5" s="13" t="s">
        <v>117</v>
      </c>
      <c r="E5" s="13" t="s">
        <v>118</v>
      </c>
      <c r="F5" s="10">
        <v>2504000</v>
      </c>
      <c r="G5" s="10">
        <v>10</v>
      </c>
      <c r="H5" s="10">
        <v>16</v>
      </c>
      <c r="I5" s="10">
        <v>26</v>
      </c>
      <c r="J5" s="14">
        <v>6.5103999999999997</v>
      </c>
    </row>
    <row r="6" spans="1:10" s="4" customFormat="1" ht="33.75" customHeight="1" x14ac:dyDescent="0.2">
      <c r="A6" s="10">
        <v>4</v>
      </c>
      <c r="B6" s="11" t="s">
        <v>121</v>
      </c>
      <c r="C6" s="12">
        <v>43432</v>
      </c>
      <c r="D6" s="13" t="s">
        <v>117</v>
      </c>
      <c r="E6" s="13" t="s">
        <v>118</v>
      </c>
      <c r="F6" s="10">
        <v>4440000</v>
      </c>
      <c r="G6" s="10">
        <v>10</v>
      </c>
      <c r="H6" s="10">
        <v>20</v>
      </c>
      <c r="I6" s="10">
        <v>30</v>
      </c>
      <c r="J6" s="14">
        <v>13.32</v>
      </c>
    </row>
    <row r="7" spans="1:10" s="4" customFormat="1" ht="33.75" customHeight="1" x14ac:dyDescent="0.2">
      <c r="A7" s="10">
        <v>5</v>
      </c>
      <c r="B7" s="11" t="s">
        <v>122</v>
      </c>
      <c r="C7" s="12">
        <v>43434</v>
      </c>
      <c r="D7" s="13" t="s">
        <v>117</v>
      </c>
      <c r="E7" s="13" t="s">
        <v>118</v>
      </c>
      <c r="F7" s="10">
        <v>4200000</v>
      </c>
      <c r="G7" s="10">
        <v>10</v>
      </c>
      <c r="H7" s="10">
        <v>65</v>
      </c>
      <c r="I7" s="10">
        <v>75</v>
      </c>
      <c r="J7" s="14">
        <v>31.5</v>
      </c>
    </row>
    <row r="8" spans="1:10" s="4" customFormat="1" ht="19.5" customHeight="1" x14ac:dyDescent="0.2">
      <c r="A8" s="337" t="s">
        <v>1123</v>
      </c>
      <c r="B8" s="337"/>
      <c r="C8" s="337"/>
      <c r="D8" s="337"/>
      <c r="E8" s="337"/>
      <c r="F8" s="337"/>
    </row>
    <row r="9" spans="1:10" s="4" customFormat="1" ht="18" customHeight="1" x14ac:dyDescent="0.2">
      <c r="A9" s="337" t="s">
        <v>123</v>
      </c>
      <c r="B9" s="337"/>
      <c r="C9" s="337"/>
      <c r="D9" s="337"/>
      <c r="E9" s="337"/>
      <c r="F9" s="337"/>
    </row>
    <row r="10" spans="1:10" s="4" customFormat="1" ht="28.35" customHeight="1" x14ac:dyDescent="0.2"/>
  </sheetData>
  <mergeCells count="3">
    <mergeCell ref="A1:J1"/>
    <mergeCell ref="A8:F8"/>
    <mergeCell ref="A9:F9"/>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activeCell="A33" sqref="A33:J33"/>
    </sheetView>
  </sheetViews>
  <sheetFormatPr defaultRowHeight="12.75" x14ac:dyDescent="0.2"/>
  <cols>
    <col min="1" max="8" width="14.7109375" bestFit="1" customWidth="1"/>
    <col min="9" max="9" width="4.7109375" bestFit="1" customWidth="1"/>
  </cols>
  <sheetData>
    <row r="1" spans="1:8" ht="15.75" customHeight="1" x14ac:dyDescent="0.2">
      <c r="A1" s="373" t="s">
        <v>31</v>
      </c>
      <c r="B1" s="373"/>
      <c r="C1" s="373"/>
    </row>
    <row r="2" spans="1:8" s="4" customFormat="1" ht="38.25" customHeight="1" x14ac:dyDescent="0.2">
      <c r="A2" s="6" t="s">
        <v>143</v>
      </c>
      <c r="B2" s="8" t="s">
        <v>494</v>
      </c>
      <c r="C2" s="8" t="s">
        <v>495</v>
      </c>
      <c r="D2" s="8" t="s">
        <v>496</v>
      </c>
      <c r="E2" s="8" t="s">
        <v>497</v>
      </c>
      <c r="F2" s="8" t="s">
        <v>498</v>
      </c>
      <c r="G2" s="8" t="s">
        <v>499</v>
      </c>
      <c r="H2" s="8" t="s">
        <v>500</v>
      </c>
    </row>
    <row r="3" spans="1:8" s="4" customFormat="1" ht="18" customHeight="1" x14ac:dyDescent="0.2">
      <c r="A3" s="3" t="s">
        <v>68</v>
      </c>
      <c r="B3" s="59">
        <v>0.62895618399999997</v>
      </c>
      <c r="C3" s="59">
        <v>0.64056250100000001</v>
      </c>
      <c r="D3" s="59">
        <v>0.66757020700000003</v>
      </c>
      <c r="E3" s="59">
        <v>0.62811668600000004</v>
      </c>
      <c r="F3" s="59">
        <v>0.85157352799999997</v>
      </c>
      <c r="G3" s="59">
        <v>0.67059787299999996</v>
      </c>
      <c r="H3" s="59">
        <v>0.61</v>
      </c>
    </row>
    <row r="4" spans="1:8" s="4" customFormat="1" ht="18" customHeight="1" x14ac:dyDescent="0.2">
      <c r="A4" s="3" t="s">
        <v>69</v>
      </c>
      <c r="B4" s="59">
        <v>0.77215302600000002</v>
      </c>
      <c r="C4" s="59">
        <v>0.811830037</v>
      </c>
      <c r="D4" s="59">
        <v>0.82985747499999996</v>
      </c>
      <c r="E4" s="59">
        <v>0.79796893199999996</v>
      </c>
      <c r="F4" s="59">
        <v>1.0643353790000001</v>
      </c>
      <c r="G4" s="59">
        <v>0.834092693</v>
      </c>
      <c r="H4" s="59">
        <v>0.78</v>
      </c>
    </row>
    <row r="5" spans="1:8" s="4" customFormat="1" ht="18" customHeight="1" x14ac:dyDescent="0.2">
      <c r="A5" s="3" t="s">
        <v>152</v>
      </c>
      <c r="B5" s="59">
        <v>0.52530155499999998</v>
      </c>
      <c r="C5" s="59">
        <v>0.55400269000000002</v>
      </c>
      <c r="D5" s="59">
        <v>0.57040782999999995</v>
      </c>
      <c r="E5" s="59">
        <v>0.55273866999999999</v>
      </c>
      <c r="F5" s="59">
        <v>0.71717695000000004</v>
      </c>
      <c r="G5" s="59">
        <v>0.56593656000000003</v>
      </c>
      <c r="H5" s="59">
        <v>0.51</v>
      </c>
    </row>
    <row r="6" spans="1:8" s="4" customFormat="1" ht="18" customHeight="1" x14ac:dyDescent="0.2">
      <c r="A6" s="3" t="s">
        <v>153</v>
      </c>
      <c r="B6" s="59">
        <v>0.62292829800000005</v>
      </c>
      <c r="C6" s="59">
        <v>0.63978355600000003</v>
      </c>
      <c r="D6" s="59">
        <v>0.64843868999999998</v>
      </c>
      <c r="E6" s="59">
        <v>0.62695381100000003</v>
      </c>
      <c r="F6" s="59">
        <v>0.90619294699999997</v>
      </c>
      <c r="G6" s="59">
        <v>0.62984196599999998</v>
      </c>
      <c r="H6" s="59">
        <v>0.61</v>
      </c>
    </row>
    <row r="7" spans="1:8" s="4" customFormat="1" ht="18" customHeight="1" x14ac:dyDescent="0.2">
      <c r="A7" s="3" t="s">
        <v>154</v>
      </c>
      <c r="B7" s="59">
        <v>0.57180230499999996</v>
      </c>
      <c r="C7" s="59">
        <v>0.63142487700000005</v>
      </c>
      <c r="D7" s="59">
        <v>0.70787998399999996</v>
      </c>
      <c r="E7" s="59">
        <v>0.59100799999999998</v>
      </c>
      <c r="F7" s="59">
        <v>0.92202700000000004</v>
      </c>
      <c r="G7" s="59">
        <v>0.70483799999999996</v>
      </c>
      <c r="H7" s="59">
        <v>0.61</v>
      </c>
    </row>
    <row r="8" spans="1:8" s="4" customFormat="1" ht="18" customHeight="1" x14ac:dyDescent="0.2">
      <c r="A8" s="3" t="s">
        <v>155</v>
      </c>
      <c r="B8" s="59">
        <v>0.435031061</v>
      </c>
      <c r="C8" s="59">
        <v>0.51490879300000003</v>
      </c>
      <c r="D8" s="59">
        <v>0.59273496199999998</v>
      </c>
      <c r="E8" s="59">
        <v>0.45078600000000002</v>
      </c>
      <c r="F8" s="59">
        <v>1.033442</v>
      </c>
      <c r="G8" s="59">
        <v>0.58802299999999996</v>
      </c>
      <c r="H8" s="59">
        <v>0.49</v>
      </c>
    </row>
    <row r="9" spans="1:8" s="4" customFormat="1" ht="18" customHeight="1" x14ac:dyDescent="0.2">
      <c r="A9" s="3" t="s">
        <v>156</v>
      </c>
      <c r="B9" s="59">
        <v>0.56999999999999995</v>
      </c>
      <c r="C9" s="59">
        <v>0.52</v>
      </c>
      <c r="D9" s="59">
        <v>0.5</v>
      </c>
      <c r="E9" s="59">
        <v>0.53057206099999998</v>
      </c>
      <c r="F9" s="59">
        <v>0.60905242800000003</v>
      </c>
      <c r="G9" s="59">
        <v>0.49882522800000001</v>
      </c>
      <c r="H9" s="59">
        <v>0.54</v>
      </c>
    </row>
    <row r="10" spans="1:8" s="4" customFormat="1" ht="18" customHeight="1" x14ac:dyDescent="0.2">
      <c r="A10" s="3" t="s">
        <v>157</v>
      </c>
      <c r="B10" s="59">
        <v>0.801920517</v>
      </c>
      <c r="C10" s="59">
        <v>0.9021091</v>
      </c>
      <c r="D10" s="59">
        <v>0.91517672100000003</v>
      </c>
      <c r="E10" s="59">
        <v>0.81117910199999999</v>
      </c>
      <c r="F10" s="59">
        <v>1.371243097</v>
      </c>
      <c r="G10" s="59">
        <v>0.88858409199999999</v>
      </c>
      <c r="H10" s="59">
        <v>0.74</v>
      </c>
    </row>
    <row r="11" spans="1:8" s="4" customFormat="1" ht="18" customHeight="1" x14ac:dyDescent="0.2">
      <c r="A11" s="3" t="s">
        <v>158</v>
      </c>
      <c r="B11" s="59">
        <v>1.3835235770000001</v>
      </c>
      <c r="C11" s="59">
        <v>1.4828015059999999</v>
      </c>
      <c r="D11" s="59">
        <v>1.4839574310000001</v>
      </c>
      <c r="E11" s="59">
        <v>1.4352761030000001</v>
      </c>
      <c r="F11" s="59">
        <v>1.5371641170000001</v>
      </c>
      <c r="G11" s="59">
        <v>1.4605864829999999</v>
      </c>
      <c r="H11" s="59">
        <v>1.42</v>
      </c>
    </row>
    <row r="12" spans="1:8" s="4" customFormat="1" ht="18" customHeight="1" x14ac:dyDescent="0.2">
      <c r="A12" s="3" t="s">
        <v>159</v>
      </c>
      <c r="B12" s="59">
        <v>0.732257991</v>
      </c>
      <c r="C12" s="59">
        <v>0.68136122200000004</v>
      </c>
      <c r="D12" s="59">
        <v>0.62558667599999995</v>
      </c>
      <c r="E12" s="59">
        <v>0.69818841200000004</v>
      </c>
      <c r="F12" s="59">
        <v>0.67054524999999998</v>
      </c>
      <c r="G12" s="59">
        <v>0.61284143099999999</v>
      </c>
      <c r="H12" s="59">
        <v>0.73</v>
      </c>
    </row>
    <row r="13" spans="1:8" s="4" customFormat="1" ht="19.5" customHeight="1" x14ac:dyDescent="0.2">
      <c r="A13" s="337" t="s">
        <v>1125</v>
      </c>
      <c r="B13" s="337"/>
      <c r="C13" s="337"/>
      <c r="D13" s="337"/>
      <c r="E13" s="337"/>
      <c r="F13" s="337"/>
      <c r="G13" s="337"/>
    </row>
    <row r="14" spans="1:8" s="4" customFormat="1" ht="18" customHeight="1" x14ac:dyDescent="0.2">
      <c r="A14" s="337" t="s">
        <v>104</v>
      </c>
      <c r="B14" s="337"/>
      <c r="C14" s="337"/>
      <c r="D14" s="337"/>
      <c r="E14" s="337"/>
      <c r="F14" s="337"/>
      <c r="G14" s="337"/>
    </row>
    <row r="15" spans="1:8" s="4" customFormat="1" ht="18" customHeight="1" x14ac:dyDescent="0.2">
      <c r="A15" s="337" t="s">
        <v>501</v>
      </c>
      <c r="B15" s="337"/>
      <c r="C15" s="337"/>
      <c r="D15" s="337"/>
      <c r="E15" s="337"/>
      <c r="F15" s="337"/>
      <c r="G15" s="337"/>
    </row>
    <row r="16" spans="1:8" s="4" customFormat="1" ht="27.6" customHeight="1" x14ac:dyDescent="0.2"/>
  </sheetData>
  <mergeCells count="4">
    <mergeCell ref="A1:C1"/>
    <mergeCell ref="A13:G13"/>
    <mergeCell ref="A14:G14"/>
    <mergeCell ref="A15:G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election activeCell="A33" sqref="A33:J33"/>
    </sheetView>
  </sheetViews>
  <sheetFormatPr defaultRowHeight="12.75" x14ac:dyDescent="0.2"/>
  <cols>
    <col min="1" max="10" width="14.7109375" bestFit="1" customWidth="1"/>
    <col min="11" max="11" width="14.42578125" bestFit="1" customWidth="1"/>
    <col min="12" max="12" width="5" bestFit="1" customWidth="1"/>
  </cols>
  <sheetData>
    <row r="1" spans="1:11" ht="14.25" customHeight="1" x14ac:dyDescent="0.2">
      <c r="A1" s="373" t="s">
        <v>32</v>
      </c>
      <c r="B1" s="373"/>
      <c r="C1" s="373"/>
      <c r="D1" s="373"/>
      <c r="E1" s="373"/>
      <c r="F1" s="373"/>
      <c r="G1" s="373"/>
      <c r="H1" s="373"/>
      <c r="I1" s="373"/>
      <c r="J1" s="373"/>
      <c r="K1" s="373"/>
    </row>
    <row r="2" spans="1:11" s="4" customFormat="1" ht="18.75" customHeight="1" x14ac:dyDescent="0.2">
      <c r="A2" s="6" t="s">
        <v>176</v>
      </c>
      <c r="B2" s="353" t="s">
        <v>243</v>
      </c>
      <c r="C2" s="385"/>
      <c r="D2" s="385"/>
      <c r="E2" s="385"/>
      <c r="F2" s="354"/>
      <c r="G2" s="359" t="s">
        <v>244</v>
      </c>
      <c r="H2" s="360"/>
      <c r="I2" s="360"/>
      <c r="J2" s="360"/>
      <c r="K2" s="361"/>
    </row>
    <row r="3" spans="1:11" s="4" customFormat="1" ht="18" customHeight="1" x14ac:dyDescent="0.2">
      <c r="A3" s="6" t="s">
        <v>502</v>
      </c>
      <c r="B3" s="24" t="s">
        <v>503</v>
      </c>
      <c r="C3" s="24" t="s">
        <v>504</v>
      </c>
      <c r="D3" s="24" t="s">
        <v>505</v>
      </c>
      <c r="E3" s="24" t="s">
        <v>506</v>
      </c>
      <c r="F3" s="24" t="s">
        <v>507</v>
      </c>
      <c r="G3" s="24" t="s">
        <v>503</v>
      </c>
      <c r="H3" s="24" t="s">
        <v>504</v>
      </c>
      <c r="I3" s="24" t="s">
        <v>505</v>
      </c>
      <c r="J3" s="24" t="s">
        <v>506</v>
      </c>
      <c r="K3" s="24" t="s">
        <v>507</v>
      </c>
    </row>
    <row r="4" spans="1:11" s="4" customFormat="1" ht="18" customHeight="1" x14ac:dyDescent="0.2">
      <c r="A4" s="353" t="s">
        <v>508</v>
      </c>
      <c r="B4" s="385"/>
      <c r="C4" s="385"/>
      <c r="D4" s="385"/>
      <c r="E4" s="385"/>
      <c r="F4" s="385"/>
      <c r="G4" s="385"/>
      <c r="H4" s="385"/>
      <c r="I4" s="385"/>
      <c r="J4" s="385"/>
      <c r="K4" s="354"/>
    </row>
    <row r="5" spans="1:11" s="4" customFormat="1" ht="16.5" customHeight="1" x14ac:dyDescent="0.2">
      <c r="A5" s="3" t="s">
        <v>68</v>
      </c>
      <c r="B5" s="46">
        <v>10.6509</v>
      </c>
      <c r="C5" s="46">
        <v>15.7315</v>
      </c>
      <c r="D5" s="46">
        <v>26.2105</v>
      </c>
      <c r="E5" s="46">
        <v>36.85</v>
      </c>
      <c r="F5" s="46">
        <v>51.739199999999997</v>
      </c>
      <c r="G5" s="46">
        <v>9.08</v>
      </c>
      <c r="H5" s="46">
        <v>15.48</v>
      </c>
      <c r="I5" s="46">
        <v>29.1</v>
      </c>
      <c r="J5" s="46">
        <v>43.05</v>
      </c>
      <c r="K5" s="46">
        <v>61.3</v>
      </c>
    </row>
    <row r="6" spans="1:11" s="4" customFormat="1" ht="16.5" customHeight="1" x14ac:dyDescent="0.2">
      <c r="A6" s="3" t="s">
        <v>69</v>
      </c>
      <c r="B6" s="46">
        <v>9.3437999999999999</v>
      </c>
      <c r="C6" s="46">
        <v>15.774800000000001</v>
      </c>
      <c r="D6" s="46">
        <v>29.5716</v>
      </c>
      <c r="E6" s="46">
        <v>42.860300000000002</v>
      </c>
      <c r="F6" s="46">
        <v>59.039299999999997</v>
      </c>
      <c r="G6" s="46">
        <v>11.25</v>
      </c>
      <c r="H6" s="46">
        <v>19.75</v>
      </c>
      <c r="I6" s="46">
        <v>35.85</v>
      </c>
      <c r="J6" s="46">
        <v>51.68</v>
      </c>
      <c r="K6" s="46">
        <v>69.64</v>
      </c>
    </row>
    <row r="7" spans="1:11" s="4" customFormat="1" ht="16.5" customHeight="1" x14ac:dyDescent="0.2">
      <c r="A7" s="3" t="s">
        <v>152</v>
      </c>
      <c r="B7" s="46">
        <v>12.2928</v>
      </c>
      <c r="C7" s="46">
        <v>17.739799999999999</v>
      </c>
      <c r="D7" s="46">
        <v>29.526499999999999</v>
      </c>
      <c r="E7" s="46">
        <v>41.944200000000002</v>
      </c>
      <c r="F7" s="46">
        <v>57.418900000000001</v>
      </c>
      <c r="G7" s="46">
        <v>11.12</v>
      </c>
      <c r="H7" s="46">
        <v>18.71</v>
      </c>
      <c r="I7" s="46">
        <v>33.69</v>
      </c>
      <c r="J7" s="46">
        <v>48.43</v>
      </c>
      <c r="K7" s="46">
        <v>66</v>
      </c>
    </row>
    <row r="8" spans="1:11" s="4" customFormat="1" ht="16.5" customHeight="1" x14ac:dyDescent="0.2">
      <c r="A8" s="3" t="s">
        <v>153</v>
      </c>
      <c r="B8" s="46">
        <v>16.0047</v>
      </c>
      <c r="C8" s="46">
        <v>22.1846</v>
      </c>
      <c r="D8" s="46">
        <v>34.213700000000003</v>
      </c>
      <c r="E8" s="46">
        <v>47.360700000000001</v>
      </c>
      <c r="F8" s="46">
        <v>63.240099999999998</v>
      </c>
      <c r="G8" s="46">
        <v>10.73</v>
      </c>
      <c r="H8" s="46">
        <v>17.68</v>
      </c>
      <c r="I8" s="46">
        <v>33.46</v>
      </c>
      <c r="J8" s="46">
        <v>50.7</v>
      </c>
      <c r="K8" s="46">
        <v>69.34</v>
      </c>
    </row>
    <row r="9" spans="1:11" s="4" customFormat="1" ht="16.5" customHeight="1" x14ac:dyDescent="0.2">
      <c r="A9" s="3" t="s">
        <v>154</v>
      </c>
      <c r="B9" s="46">
        <v>14.417999999999999</v>
      </c>
      <c r="C9" s="46">
        <v>21.3154</v>
      </c>
      <c r="D9" s="46">
        <v>34.880400000000002</v>
      </c>
      <c r="E9" s="46">
        <v>48.684600000000003</v>
      </c>
      <c r="F9" s="46">
        <v>64.090800000000002</v>
      </c>
      <c r="G9" s="46">
        <v>11.87</v>
      </c>
      <c r="H9" s="46">
        <v>19.809999999999999</v>
      </c>
      <c r="I9" s="46">
        <v>35.57</v>
      </c>
      <c r="J9" s="46">
        <v>51.85</v>
      </c>
      <c r="K9" s="46">
        <v>69.66</v>
      </c>
    </row>
    <row r="10" spans="1:11" s="4" customFormat="1" ht="16.5" customHeight="1" x14ac:dyDescent="0.2">
      <c r="A10" s="3" t="s">
        <v>155</v>
      </c>
      <c r="B10" s="46">
        <v>11.193544166000001</v>
      </c>
      <c r="C10" s="46">
        <v>17.857199999999999</v>
      </c>
      <c r="D10" s="46">
        <v>31.321400000000001</v>
      </c>
      <c r="E10" s="46">
        <v>45.393099999999997</v>
      </c>
      <c r="F10" s="46">
        <v>62.705800000000004</v>
      </c>
      <c r="G10" s="46">
        <v>11.77</v>
      </c>
      <c r="H10" s="46">
        <v>19.760000000000002</v>
      </c>
      <c r="I10" s="46">
        <v>36.049999999999997</v>
      </c>
      <c r="J10" s="46">
        <v>53.32</v>
      </c>
      <c r="K10" s="46">
        <v>71.63</v>
      </c>
    </row>
    <row r="11" spans="1:11" s="4" customFormat="1" ht="16.5" customHeight="1" x14ac:dyDescent="0.2">
      <c r="A11" s="3" t="s">
        <v>156</v>
      </c>
      <c r="B11" s="46">
        <v>9.7654999999999994</v>
      </c>
      <c r="C11" s="46">
        <v>16.369599999999998</v>
      </c>
      <c r="D11" s="46">
        <v>30.014299999999999</v>
      </c>
      <c r="E11" s="46">
        <v>43.505899999999997</v>
      </c>
      <c r="F11" s="46">
        <v>58.996400000000001</v>
      </c>
      <c r="G11" s="46">
        <v>11.8</v>
      </c>
      <c r="H11" s="46">
        <v>19.29</v>
      </c>
      <c r="I11" s="46">
        <v>34.700000000000003</v>
      </c>
      <c r="J11" s="46">
        <v>50.06</v>
      </c>
      <c r="K11" s="46">
        <v>68.72</v>
      </c>
    </row>
    <row r="12" spans="1:11" s="4" customFormat="1" ht="16.5" customHeight="1" x14ac:dyDescent="0.2">
      <c r="A12" s="3" t="s">
        <v>157</v>
      </c>
      <c r="B12" s="46">
        <v>12.5556</v>
      </c>
      <c r="C12" s="46">
        <v>20.303100000000001</v>
      </c>
      <c r="D12" s="46">
        <v>33.552199999999999</v>
      </c>
      <c r="E12" s="46">
        <v>48.441499999999998</v>
      </c>
      <c r="F12" s="46">
        <v>63.673099999999998</v>
      </c>
      <c r="G12" s="46">
        <v>14.53</v>
      </c>
      <c r="H12" s="46">
        <v>23.48</v>
      </c>
      <c r="I12" s="46">
        <v>40.86</v>
      </c>
      <c r="J12" s="46">
        <v>56.55</v>
      </c>
      <c r="K12" s="46">
        <v>73.8</v>
      </c>
    </row>
    <row r="13" spans="1:11" s="4" customFormat="1" ht="16.5" customHeight="1" x14ac:dyDescent="0.2">
      <c r="A13" s="3" t="s">
        <v>158</v>
      </c>
      <c r="B13" s="46">
        <v>13.922599999999999</v>
      </c>
      <c r="C13" s="46">
        <v>23.026499999999999</v>
      </c>
      <c r="D13" s="46">
        <v>38.7791</v>
      </c>
      <c r="E13" s="46">
        <v>53.623699999999999</v>
      </c>
      <c r="F13" s="46">
        <v>69.436599999999999</v>
      </c>
      <c r="G13" s="46">
        <v>15.69</v>
      </c>
      <c r="H13" s="46">
        <v>26.3</v>
      </c>
      <c r="I13" s="46">
        <v>44.3</v>
      </c>
      <c r="J13" s="46">
        <v>59.47</v>
      </c>
      <c r="K13" s="46">
        <v>77.27</v>
      </c>
    </row>
    <row r="14" spans="1:11" s="4" customFormat="1" ht="16.5" customHeight="1" x14ac:dyDescent="0.2">
      <c r="A14" s="3" t="s">
        <v>159</v>
      </c>
      <c r="B14" s="46">
        <v>14.148199999999999</v>
      </c>
      <c r="C14" s="46">
        <v>22.821200000000001</v>
      </c>
      <c r="D14" s="46">
        <v>39.092799999999997</v>
      </c>
      <c r="E14" s="46">
        <v>52.922400000000003</v>
      </c>
      <c r="F14" s="46">
        <v>69.330100000000002</v>
      </c>
      <c r="G14" s="46">
        <v>14.04</v>
      </c>
      <c r="H14" s="46">
        <v>23.66</v>
      </c>
      <c r="I14" s="46">
        <v>41.31</v>
      </c>
      <c r="J14" s="46">
        <v>57.7</v>
      </c>
      <c r="K14" s="46">
        <v>76.08</v>
      </c>
    </row>
    <row r="15" spans="1:11" s="4" customFormat="1" ht="18" customHeight="1" x14ac:dyDescent="0.2">
      <c r="A15" s="353" t="s">
        <v>509</v>
      </c>
      <c r="B15" s="385"/>
      <c r="C15" s="385"/>
      <c r="D15" s="385"/>
      <c r="E15" s="385"/>
      <c r="F15" s="385"/>
      <c r="G15" s="385"/>
      <c r="H15" s="385"/>
      <c r="I15" s="385"/>
      <c r="J15" s="385"/>
      <c r="K15" s="354"/>
    </row>
    <row r="16" spans="1:11" s="4" customFormat="1" ht="18" customHeight="1" x14ac:dyDescent="0.2">
      <c r="A16" s="3" t="s">
        <v>68</v>
      </c>
      <c r="B16" s="46">
        <v>21.16</v>
      </c>
      <c r="C16" s="46">
        <v>33.31</v>
      </c>
      <c r="D16" s="46">
        <v>55.24</v>
      </c>
      <c r="E16" s="46">
        <v>70.510000000000005</v>
      </c>
      <c r="F16" s="46">
        <v>82.76</v>
      </c>
      <c r="G16" s="46">
        <v>19.75</v>
      </c>
      <c r="H16" s="46">
        <v>30.91</v>
      </c>
      <c r="I16" s="46">
        <v>51.52</v>
      </c>
      <c r="J16" s="46">
        <v>68.45</v>
      </c>
      <c r="K16" s="46">
        <v>82.01</v>
      </c>
    </row>
    <row r="17" spans="1:11" s="4" customFormat="1" ht="18" customHeight="1" x14ac:dyDescent="0.2">
      <c r="A17" s="3" t="s">
        <v>69</v>
      </c>
      <c r="B17" s="46">
        <v>23.7</v>
      </c>
      <c r="C17" s="46">
        <v>38.35</v>
      </c>
      <c r="D17" s="46">
        <v>59.9</v>
      </c>
      <c r="E17" s="46">
        <v>72.64</v>
      </c>
      <c r="F17" s="46">
        <v>84.34</v>
      </c>
      <c r="G17" s="46">
        <v>21.81</v>
      </c>
      <c r="H17" s="46">
        <v>33.590000000000003</v>
      </c>
      <c r="I17" s="46">
        <v>54.24</v>
      </c>
      <c r="J17" s="46">
        <v>71.760000000000005</v>
      </c>
      <c r="K17" s="46">
        <v>85.36</v>
      </c>
    </row>
    <row r="18" spans="1:11" s="4" customFormat="1" ht="18" customHeight="1" x14ac:dyDescent="0.2">
      <c r="A18" s="3" t="s">
        <v>152</v>
      </c>
      <c r="B18" s="46">
        <v>21.3</v>
      </c>
      <c r="C18" s="46">
        <v>35.75</v>
      </c>
      <c r="D18" s="46">
        <v>56.43</v>
      </c>
      <c r="E18" s="46">
        <v>69.87</v>
      </c>
      <c r="F18" s="46">
        <v>82.75</v>
      </c>
      <c r="G18" s="46">
        <v>21.68</v>
      </c>
      <c r="H18" s="46">
        <v>34</v>
      </c>
      <c r="I18" s="46">
        <v>53.56</v>
      </c>
      <c r="J18" s="46">
        <v>69.45</v>
      </c>
      <c r="K18" s="46">
        <v>83.74</v>
      </c>
    </row>
    <row r="19" spans="1:11" s="4" customFormat="1" ht="18" customHeight="1" x14ac:dyDescent="0.2">
      <c r="A19" s="3" t="s">
        <v>153</v>
      </c>
      <c r="B19" s="46">
        <v>22.52</v>
      </c>
      <c r="C19" s="46">
        <v>36.07</v>
      </c>
      <c r="D19" s="46">
        <v>58.22</v>
      </c>
      <c r="E19" s="46">
        <v>72.16</v>
      </c>
      <c r="F19" s="46">
        <v>83.89</v>
      </c>
      <c r="G19" s="46">
        <v>20.99</v>
      </c>
      <c r="H19" s="46">
        <v>32.5</v>
      </c>
      <c r="I19" s="46">
        <v>53.74</v>
      </c>
      <c r="J19" s="46">
        <v>70.680000000000007</v>
      </c>
      <c r="K19" s="46">
        <v>84.75</v>
      </c>
    </row>
    <row r="20" spans="1:11" s="4" customFormat="1" ht="18" customHeight="1" x14ac:dyDescent="0.2">
      <c r="A20" s="3" t="s">
        <v>154</v>
      </c>
      <c r="B20" s="46">
        <v>24.45</v>
      </c>
      <c r="C20" s="46">
        <v>37.880000000000003</v>
      </c>
      <c r="D20" s="46">
        <v>60.4</v>
      </c>
      <c r="E20" s="46">
        <v>73.42</v>
      </c>
      <c r="F20" s="46">
        <v>84.53</v>
      </c>
      <c r="G20" s="46">
        <v>20.98</v>
      </c>
      <c r="H20" s="46">
        <v>31.59</v>
      </c>
      <c r="I20" s="46">
        <v>53.71</v>
      </c>
      <c r="J20" s="46">
        <v>71.010000000000005</v>
      </c>
      <c r="K20" s="46">
        <v>84.83</v>
      </c>
    </row>
    <row r="21" spans="1:11" s="4" customFormat="1" ht="18" customHeight="1" x14ac:dyDescent="0.2">
      <c r="A21" s="3" t="s">
        <v>155</v>
      </c>
      <c r="B21" s="46">
        <v>24.59</v>
      </c>
      <c r="C21" s="46">
        <v>38.53</v>
      </c>
      <c r="D21" s="46">
        <v>62.3</v>
      </c>
      <c r="E21" s="46">
        <v>74.86</v>
      </c>
      <c r="F21" s="46">
        <v>85.14</v>
      </c>
      <c r="G21" s="46">
        <v>22.48</v>
      </c>
      <c r="H21" s="46">
        <v>33.979999999999997</v>
      </c>
      <c r="I21" s="46">
        <v>54.11</v>
      </c>
      <c r="J21" s="46">
        <v>71.53</v>
      </c>
      <c r="K21" s="46">
        <v>85.43</v>
      </c>
    </row>
    <row r="22" spans="1:11" s="4" customFormat="1" ht="18" customHeight="1" x14ac:dyDescent="0.2">
      <c r="A22" s="3" t="s">
        <v>156</v>
      </c>
      <c r="B22" s="46">
        <v>24.99</v>
      </c>
      <c r="C22" s="46">
        <v>39.36</v>
      </c>
      <c r="D22" s="46">
        <v>60.58</v>
      </c>
      <c r="E22" s="46">
        <v>72.87</v>
      </c>
      <c r="F22" s="46">
        <v>83.58</v>
      </c>
      <c r="G22" s="46">
        <v>22.39</v>
      </c>
      <c r="H22" s="46">
        <v>34.47</v>
      </c>
      <c r="I22" s="46">
        <v>54.08</v>
      </c>
      <c r="J22" s="46">
        <v>71.55</v>
      </c>
      <c r="K22" s="46">
        <v>84.95</v>
      </c>
    </row>
    <row r="23" spans="1:11" s="4" customFormat="1" ht="18" customHeight="1" x14ac:dyDescent="0.2">
      <c r="A23" s="3" t="s">
        <v>157</v>
      </c>
      <c r="B23" s="46">
        <v>35.19</v>
      </c>
      <c r="C23" s="46">
        <v>48.65</v>
      </c>
      <c r="D23" s="46">
        <v>68.510000000000005</v>
      </c>
      <c r="E23" s="46">
        <v>79.22</v>
      </c>
      <c r="F23" s="46">
        <v>87.85</v>
      </c>
      <c r="G23" s="46">
        <v>22.18</v>
      </c>
      <c r="H23" s="46">
        <v>34.76</v>
      </c>
      <c r="I23" s="46">
        <v>56.02</v>
      </c>
      <c r="J23" s="46">
        <v>73.83</v>
      </c>
      <c r="K23" s="46">
        <v>86.6</v>
      </c>
    </row>
    <row r="24" spans="1:11" s="4" customFormat="1" ht="18" customHeight="1" x14ac:dyDescent="0.2">
      <c r="A24" s="3" t="s">
        <v>158</v>
      </c>
      <c r="B24" s="46">
        <v>30.33</v>
      </c>
      <c r="C24" s="46">
        <v>45.74</v>
      </c>
      <c r="D24" s="46">
        <v>67.58</v>
      </c>
      <c r="E24" s="46">
        <v>78.180000000000007</v>
      </c>
      <c r="F24" s="46">
        <v>86.79</v>
      </c>
      <c r="G24" s="46">
        <v>22.75</v>
      </c>
      <c r="H24" s="46">
        <v>35.36</v>
      </c>
      <c r="I24" s="46">
        <v>56.27</v>
      </c>
      <c r="J24" s="46">
        <v>74.040000000000006</v>
      </c>
      <c r="K24" s="46">
        <v>87.22</v>
      </c>
    </row>
    <row r="25" spans="1:11" s="4" customFormat="1" ht="18" customHeight="1" x14ac:dyDescent="0.2">
      <c r="A25" s="3" t="s">
        <v>159</v>
      </c>
      <c r="B25" s="46">
        <v>29.75</v>
      </c>
      <c r="C25" s="46">
        <v>43.72</v>
      </c>
      <c r="D25" s="46">
        <v>64.680000000000007</v>
      </c>
      <c r="E25" s="46">
        <v>76.63</v>
      </c>
      <c r="F25" s="46">
        <v>86.58</v>
      </c>
      <c r="G25" s="46">
        <v>23.19</v>
      </c>
      <c r="H25" s="46">
        <v>35.4</v>
      </c>
      <c r="I25" s="46">
        <v>55.99</v>
      </c>
      <c r="J25" s="46">
        <v>73.78</v>
      </c>
      <c r="K25" s="46">
        <v>86.45</v>
      </c>
    </row>
    <row r="26" spans="1:11" s="4" customFormat="1" ht="15" customHeight="1" x14ac:dyDescent="0.2">
      <c r="A26" s="357" t="s">
        <v>1111</v>
      </c>
      <c r="B26" s="357"/>
      <c r="C26" s="357"/>
      <c r="D26" s="357"/>
      <c r="E26" s="357"/>
      <c r="F26" s="357"/>
      <c r="G26" s="357"/>
      <c r="H26" s="357"/>
      <c r="I26" s="357"/>
      <c r="J26" s="357"/>
      <c r="K26" s="357"/>
    </row>
    <row r="27" spans="1:11" s="4" customFormat="1" ht="13.5" customHeight="1" x14ac:dyDescent="0.2">
      <c r="A27" s="357" t="s">
        <v>104</v>
      </c>
      <c r="B27" s="357"/>
      <c r="C27" s="357"/>
      <c r="D27" s="357"/>
      <c r="E27" s="357"/>
      <c r="F27" s="357"/>
      <c r="G27" s="357"/>
      <c r="H27" s="357"/>
      <c r="I27" s="357"/>
      <c r="J27" s="357"/>
      <c r="K27" s="357"/>
    </row>
    <row r="28" spans="1:11" s="4" customFormat="1" ht="13.5" customHeight="1" x14ac:dyDescent="0.2">
      <c r="A28" s="357" t="s">
        <v>242</v>
      </c>
      <c r="B28" s="357"/>
      <c r="C28" s="357"/>
      <c r="D28" s="357"/>
      <c r="E28" s="357"/>
      <c r="F28" s="357"/>
      <c r="G28" s="357"/>
      <c r="H28" s="357"/>
      <c r="I28" s="357"/>
      <c r="J28" s="357"/>
      <c r="K28" s="357"/>
    </row>
    <row r="29" spans="1:11" s="4" customFormat="1" ht="28.35" customHeight="1" x14ac:dyDescent="0.2"/>
  </sheetData>
  <mergeCells count="8">
    <mergeCell ref="A27:K27"/>
    <mergeCell ref="A28:K28"/>
    <mergeCell ref="A1:K1"/>
    <mergeCell ref="B2:F2"/>
    <mergeCell ref="G2:K2"/>
    <mergeCell ref="A4:K4"/>
    <mergeCell ref="A15:K15"/>
    <mergeCell ref="A26:K26"/>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workbookViewId="0">
      <selection activeCell="A33" sqref="A33:J33"/>
    </sheetView>
  </sheetViews>
  <sheetFormatPr defaultRowHeight="12.75" x14ac:dyDescent="0.2"/>
  <cols>
    <col min="1" max="8" width="14.7109375" bestFit="1" customWidth="1"/>
    <col min="9" max="9" width="8.42578125" bestFit="1" customWidth="1"/>
    <col min="10" max="10" width="21" bestFit="1" customWidth="1"/>
    <col min="11" max="17" width="14.7109375" bestFit="1" customWidth="1"/>
    <col min="18" max="18" width="4.7109375" bestFit="1" customWidth="1"/>
  </cols>
  <sheetData>
    <row r="1" spans="1:17" ht="13.5" customHeight="1" x14ac:dyDescent="0.2">
      <c r="A1" s="373" t="s">
        <v>33</v>
      </c>
      <c r="B1" s="373"/>
      <c r="C1" s="373"/>
      <c r="D1" s="373"/>
      <c r="E1" s="373"/>
      <c r="F1" s="373"/>
      <c r="G1" s="373"/>
      <c r="H1" s="373"/>
      <c r="I1" s="373"/>
    </row>
    <row r="2" spans="1:17" s="4" customFormat="1" ht="88.5" customHeight="1" x14ac:dyDescent="0.2">
      <c r="A2" s="8" t="s">
        <v>510</v>
      </c>
      <c r="B2" s="8" t="s">
        <v>511</v>
      </c>
      <c r="C2" s="8" t="s">
        <v>512</v>
      </c>
      <c r="D2" s="8" t="s">
        <v>513</v>
      </c>
      <c r="E2" s="8" t="s">
        <v>514</v>
      </c>
      <c r="F2" s="9" t="s">
        <v>274</v>
      </c>
      <c r="G2" s="9" t="s">
        <v>515</v>
      </c>
      <c r="H2" s="8" t="s">
        <v>516</v>
      </c>
      <c r="I2" s="8" t="s">
        <v>517</v>
      </c>
      <c r="J2" s="8" t="s">
        <v>518</v>
      </c>
      <c r="K2" s="9" t="s">
        <v>519</v>
      </c>
      <c r="L2" s="8" t="s">
        <v>520</v>
      </c>
      <c r="M2" s="8" t="s">
        <v>521</v>
      </c>
      <c r="N2" s="8" t="s">
        <v>522</v>
      </c>
      <c r="O2" s="9" t="s">
        <v>523</v>
      </c>
      <c r="P2" s="9" t="s">
        <v>524</v>
      </c>
      <c r="Q2" s="9" t="s">
        <v>525</v>
      </c>
    </row>
    <row r="3" spans="1:17" s="4" customFormat="1" ht="18" customHeight="1" x14ac:dyDescent="0.2">
      <c r="A3" s="3" t="s">
        <v>68</v>
      </c>
      <c r="B3" s="33">
        <v>3585.8250400000002</v>
      </c>
      <c r="C3" s="31">
        <v>771564</v>
      </c>
      <c r="D3" s="31">
        <v>308291.02649999998</v>
      </c>
      <c r="E3" s="60">
        <v>39.786918739999997</v>
      </c>
      <c r="F3" s="31">
        <v>1082968.22</v>
      </c>
      <c r="G3" s="31">
        <v>395999.2928</v>
      </c>
      <c r="H3" s="61">
        <v>36.430340389999998</v>
      </c>
      <c r="I3" s="31">
        <v>307998.30359999998</v>
      </c>
      <c r="J3" s="60">
        <v>99.891063650000007</v>
      </c>
      <c r="K3" s="31">
        <v>395846.0048</v>
      </c>
      <c r="L3" s="46">
        <v>99.946962459999995</v>
      </c>
      <c r="M3" s="25">
        <v>624.55445229999998</v>
      </c>
      <c r="N3" s="59">
        <v>0.20111173099999999</v>
      </c>
      <c r="O3" s="31">
        <v>150247.0436</v>
      </c>
      <c r="P3" s="31">
        <v>308291.02649999998</v>
      </c>
      <c r="Q3" s="25">
        <v>192.27</v>
      </c>
    </row>
    <row r="4" spans="1:17" s="4" customFormat="1" ht="18" customHeight="1" x14ac:dyDescent="0.2">
      <c r="A4" s="3" t="s">
        <v>69</v>
      </c>
      <c r="B4" s="33">
        <v>2108.4652099999998</v>
      </c>
      <c r="C4" s="31">
        <v>347922</v>
      </c>
      <c r="D4" s="31">
        <v>130372.97754000001</v>
      </c>
      <c r="E4" s="60">
        <v>37.301741901</v>
      </c>
      <c r="F4" s="31">
        <v>532142.09</v>
      </c>
      <c r="G4" s="31">
        <v>175959.35139222001</v>
      </c>
      <c r="H4" s="61">
        <v>33.039388002000003</v>
      </c>
      <c r="I4" s="31">
        <v>130200.91336000001</v>
      </c>
      <c r="J4" s="60">
        <v>99.850082993000001</v>
      </c>
      <c r="K4" s="31">
        <v>175958.86439857</v>
      </c>
      <c r="L4" s="46">
        <v>99.991249999999994</v>
      </c>
      <c r="M4" s="25">
        <v>296.43873000000002</v>
      </c>
      <c r="N4" s="59">
        <v>0.20458990499999999</v>
      </c>
      <c r="O4" s="25">
        <v>72689.232474999997</v>
      </c>
      <c r="P4" s="31">
        <v>130372.75012</v>
      </c>
      <c r="Q4" s="25">
        <v>201.98</v>
      </c>
    </row>
    <row r="5" spans="1:17" s="4" customFormat="1" ht="18" customHeight="1" x14ac:dyDescent="0.2">
      <c r="A5" s="3" t="s">
        <v>152</v>
      </c>
      <c r="B5" s="33">
        <v>233.87</v>
      </c>
      <c r="C5" s="25">
        <v>47331</v>
      </c>
      <c r="D5" s="25">
        <v>20197.58972</v>
      </c>
      <c r="E5" s="60">
        <v>42.673067799000002</v>
      </c>
      <c r="F5" s="25">
        <v>71629.66</v>
      </c>
      <c r="G5" s="25">
        <v>26176.786090150999</v>
      </c>
      <c r="H5" s="61">
        <v>36.544618653999997</v>
      </c>
      <c r="I5" s="25">
        <v>20197.589520000001</v>
      </c>
      <c r="J5" s="60">
        <v>99.99</v>
      </c>
      <c r="K5" s="25">
        <v>26176.773862950999</v>
      </c>
      <c r="L5" s="46">
        <v>99.99</v>
      </c>
      <c r="M5" s="25">
        <v>37.665529999999997</v>
      </c>
      <c r="N5" s="59">
        <v>0.18648527300000001</v>
      </c>
      <c r="O5" s="25">
        <v>11283.395250400001</v>
      </c>
      <c r="P5" s="25">
        <v>20197.58972</v>
      </c>
      <c r="Q5" s="25">
        <v>193.4</v>
      </c>
    </row>
    <row r="6" spans="1:17" s="4" customFormat="1" ht="18" customHeight="1" x14ac:dyDescent="0.2">
      <c r="A6" s="3" t="s">
        <v>153</v>
      </c>
      <c r="B6" s="33">
        <v>258.01627999999999</v>
      </c>
      <c r="C6" s="25">
        <v>51333</v>
      </c>
      <c r="D6" s="25">
        <v>20552.438119999999</v>
      </c>
      <c r="E6" s="60">
        <v>40.037477101</v>
      </c>
      <c r="F6" s="25">
        <v>75360.5</v>
      </c>
      <c r="G6" s="25">
        <v>24720.48749177</v>
      </c>
      <c r="H6" s="61">
        <v>32.802977013000003</v>
      </c>
      <c r="I6" s="25">
        <v>20552.437620000001</v>
      </c>
      <c r="J6" s="60">
        <v>99.99</v>
      </c>
      <c r="K6" s="25">
        <v>24720.45209802</v>
      </c>
      <c r="L6" s="46">
        <v>99.99</v>
      </c>
      <c r="M6" s="25">
        <v>41.71</v>
      </c>
      <c r="N6" s="59">
        <v>0.2</v>
      </c>
      <c r="O6" s="25">
        <v>10687.1962936</v>
      </c>
      <c r="P6" s="25">
        <v>20552.437620000001</v>
      </c>
      <c r="Q6" s="25">
        <v>194.65</v>
      </c>
    </row>
    <row r="7" spans="1:17" s="4" customFormat="1" ht="18" customHeight="1" x14ac:dyDescent="0.2">
      <c r="A7" s="3" t="s">
        <v>154</v>
      </c>
      <c r="B7" s="33">
        <v>191.17866000000001</v>
      </c>
      <c r="C7" s="25">
        <v>41060</v>
      </c>
      <c r="D7" s="25">
        <v>16823.90796</v>
      </c>
      <c r="E7" s="60">
        <v>40.973959960999998</v>
      </c>
      <c r="F7" s="25">
        <v>64162.59</v>
      </c>
      <c r="G7" s="25">
        <v>25439.471076090998</v>
      </c>
      <c r="H7" s="61">
        <v>39.648447912999998</v>
      </c>
      <c r="I7" s="25">
        <v>16823.905439999999</v>
      </c>
      <c r="J7" s="60">
        <v>99.99</v>
      </c>
      <c r="K7" s="25">
        <v>25439.430610595999</v>
      </c>
      <c r="L7" s="46">
        <v>99.99</v>
      </c>
      <c r="M7" s="25">
        <v>45.003810000000001</v>
      </c>
      <c r="N7" s="59">
        <v>0.2</v>
      </c>
      <c r="O7" s="25">
        <v>11203.598082300001</v>
      </c>
      <c r="P7" s="25">
        <v>16823.90796</v>
      </c>
      <c r="Q7" s="25">
        <v>195.86</v>
      </c>
    </row>
    <row r="8" spans="1:17" s="4" customFormat="1" ht="18" customHeight="1" x14ac:dyDescent="0.2">
      <c r="A8" s="3" t="s">
        <v>155</v>
      </c>
      <c r="B8" s="33">
        <v>242.83</v>
      </c>
      <c r="C8" s="25">
        <v>41852</v>
      </c>
      <c r="D8" s="25">
        <v>16416.385269999999</v>
      </c>
      <c r="E8" s="60">
        <v>39.224852503999998</v>
      </c>
      <c r="F8" s="25">
        <v>65168.480000000003</v>
      </c>
      <c r="G8" s="25">
        <v>22564.464908550999</v>
      </c>
      <c r="H8" s="61">
        <v>34.624813879999998</v>
      </c>
      <c r="I8" s="25">
        <v>16367.01683</v>
      </c>
      <c r="J8" s="60">
        <v>99.699273383000005</v>
      </c>
      <c r="K8" s="25">
        <v>22564.422886051001</v>
      </c>
      <c r="L8" s="46">
        <v>99.99</v>
      </c>
      <c r="M8" s="25">
        <v>49.368040000000001</v>
      </c>
      <c r="N8" s="59">
        <v>0.2</v>
      </c>
      <c r="O8" s="25">
        <v>7788.4970395</v>
      </c>
      <c r="P8" s="25">
        <v>16416.385269999999</v>
      </c>
      <c r="Q8" s="25">
        <v>197.1</v>
      </c>
    </row>
    <row r="9" spans="1:17" s="4" customFormat="1" ht="18" customHeight="1" x14ac:dyDescent="0.2">
      <c r="A9" s="3" t="s">
        <v>156</v>
      </c>
      <c r="B9" s="33">
        <v>292</v>
      </c>
      <c r="C9" s="25">
        <v>45597</v>
      </c>
      <c r="D9" s="25">
        <v>16677</v>
      </c>
      <c r="E9" s="60">
        <v>36.6</v>
      </c>
      <c r="F9" s="25">
        <v>67896</v>
      </c>
      <c r="G9" s="25">
        <v>21673</v>
      </c>
      <c r="H9" s="61">
        <v>31.9</v>
      </c>
      <c r="I9" s="25">
        <v>16641</v>
      </c>
      <c r="J9" s="60">
        <v>99.8</v>
      </c>
      <c r="K9" s="25">
        <v>21673</v>
      </c>
      <c r="L9" s="46">
        <v>100</v>
      </c>
      <c r="M9" s="25">
        <v>36.700000000000003</v>
      </c>
      <c r="N9" s="59">
        <v>0.2</v>
      </c>
      <c r="O9" s="25">
        <v>8022.42</v>
      </c>
      <c r="P9" s="25">
        <v>16677.490000000002</v>
      </c>
      <c r="Q9" s="25">
        <v>198</v>
      </c>
    </row>
    <row r="10" spans="1:17" s="4" customFormat="1" ht="18" customHeight="1" x14ac:dyDescent="0.2">
      <c r="A10" s="3" t="s">
        <v>157</v>
      </c>
      <c r="B10" s="33">
        <v>297.69</v>
      </c>
      <c r="C10" s="25">
        <v>38742</v>
      </c>
      <c r="D10" s="25">
        <v>12866.714</v>
      </c>
      <c r="E10" s="60">
        <v>33.211279748000003</v>
      </c>
      <c r="F10" s="25">
        <v>62476.71</v>
      </c>
      <c r="G10" s="25">
        <v>17771.124954879</v>
      </c>
      <c r="H10" s="61">
        <v>28.444399448999999</v>
      </c>
      <c r="I10" s="25">
        <v>12839.386850000001</v>
      </c>
      <c r="J10" s="60">
        <v>99.787613605000004</v>
      </c>
      <c r="K10" s="25">
        <v>17770.992020778998</v>
      </c>
      <c r="L10" s="46">
        <v>99.99</v>
      </c>
      <c r="M10" s="25">
        <v>27.32715</v>
      </c>
      <c r="N10" s="59">
        <v>0.21283843499999999</v>
      </c>
      <c r="O10" s="25">
        <v>7103.2562042999998</v>
      </c>
      <c r="P10" s="25">
        <v>12866.714</v>
      </c>
      <c r="Q10" s="25">
        <v>199.51</v>
      </c>
    </row>
    <row r="11" spans="1:17" s="4" customFormat="1" ht="18" customHeight="1" x14ac:dyDescent="0.2">
      <c r="A11" s="3" t="s">
        <v>158</v>
      </c>
      <c r="B11" s="33">
        <v>337.3</v>
      </c>
      <c r="C11" s="25">
        <v>43930</v>
      </c>
      <c r="D11" s="25">
        <v>13624.225549999999</v>
      </c>
      <c r="E11" s="60">
        <v>31.013488618</v>
      </c>
      <c r="F11" s="25">
        <v>66384.710000000006</v>
      </c>
      <c r="G11" s="25">
        <v>17968.004992303999</v>
      </c>
      <c r="H11" s="61">
        <v>27.066481110000002</v>
      </c>
      <c r="I11" s="25">
        <v>13589.708629999999</v>
      </c>
      <c r="J11" s="60">
        <v>99.746650407000004</v>
      </c>
      <c r="K11" s="25">
        <v>17967.852268554001</v>
      </c>
      <c r="L11" s="46">
        <v>99.99</v>
      </c>
      <c r="M11" s="25">
        <v>34.51437</v>
      </c>
      <c r="N11" s="59">
        <v>0.253974319</v>
      </c>
      <c r="O11" s="25">
        <v>8200.0929624</v>
      </c>
      <c r="P11" s="25">
        <v>13624.225549999999</v>
      </c>
      <c r="Q11" s="25">
        <v>200.75</v>
      </c>
    </row>
    <row r="12" spans="1:17" s="4" customFormat="1" ht="18" customHeight="1" x14ac:dyDescent="0.2">
      <c r="A12" s="3" t="s">
        <v>159</v>
      </c>
      <c r="B12" s="33">
        <v>255.31027</v>
      </c>
      <c r="C12" s="25">
        <v>38077</v>
      </c>
      <c r="D12" s="25">
        <v>13214.226919999999</v>
      </c>
      <c r="E12" s="60">
        <v>34.703960186000003</v>
      </c>
      <c r="F12" s="25">
        <v>59063.839999999997</v>
      </c>
      <c r="G12" s="25">
        <v>19645.851595757998</v>
      </c>
      <c r="H12" s="61">
        <v>33.262062872999998</v>
      </c>
      <c r="I12" s="25">
        <v>13190.033600000001</v>
      </c>
      <c r="J12" s="60">
        <v>99.816914601999997</v>
      </c>
      <c r="K12" s="25">
        <v>19645.851595757998</v>
      </c>
      <c r="L12" s="46">
        <v>100</v>
      </c>
      <c r="M12" s="25">
        <v>24.19332</v>
      </c>
      <c r="N12" s="59">
        <v>0.183421216</v>
      </c>
      <c r="O12" s="25">
        <v>8400.7760166000007</v>
      </c>
      <c r="P12" s="25">
        <v>13214</v>
      </c>
      <c r="Q12" s="25">
        <v>201.98</v>
      </c>
    </row>
    <row r="13" spans="1:17" s="4" customFormat="1" ht="15" customHeight="1" x14ac:dyDescent="0.2">
      <c r="A13" s="357" t="s">
        <v>104</v>
      </c>
      <c r="B13" s="357"/>
      <c r="C13" s="357"/>
      <c r="D13" s="357"/>
    </row>
    <row r="14" spans="1:17" s="4" customFormat="1" ht="13.5" customHeight="1" x14ac:dyDescent="0.2">
      <c r="A14" s="357" t="s">
        <v>376</v>
      </c>
      <c r="B14" s="357"/>
      <c r="C14" s="357"/>
      <c r="D14" s="357"/>
    </row>
    <row r="15" spans="1:17" s="4" customFormat="1" ht="28.35" customHeight="1" x14ac:dyDescent="0.2"/>
  </sheetData>
  <mergeCells count="3">
    <mergeCell ref="A1:I1"/>
    <mergeCell ref="A13:D13"/>
    <mergeCell ref="A14:D14"/>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workbookViewId="0">
      <selection activeCell="A33" sqref="A33:J33"/>
    </sheetView>
  </sheetViews>
  <sheetFormatPr defaultRowHeight="12.75" x14ac:dyDescent="0.2"/>
  <cols>
    <col min="1" max="8" width="14.7109375" bestFit="1" customWidth="1"/>
    <col min="9" max="9" width="11.140625" bestFit="1" customWidth="1"/>
    <col min="10" max="10" width="18.28515625" bestFit="1" customWidth="1"/>
    <col min="11" max="17" width="14.7109375" bestFit="1" customWidth="1"/>
    <col min="18" max="18" width="4.7109375" bestFit="1" customWidth="1"/>
  </cols>
  <sheetData>
    <row r="1" spans="1:17" ht="18" customHeight="1" x14ac:dyDescent="0.2">
      <c r="A1" s="335" t="s">
        <v>526</v>
      </c>
      <c r="B1" s="335"/>
      <c r="C1" s="335"/>
      <c r="D1" s="335"/>
      <c r="E1" s="335"/>
      <c r="F1" s="335"/>
      <c r="G1" s="335"/>
      <c r="H1" s="335"/>
      <c r="I1" s="335"/>
    </row>
    <row r="2" spans="1:17" s="4" customFormat="1" ht="76.5" customHeight="1" x14ac:dyDescent="0.2">
      <c r="A2" s="8" t="s">
        <v>510</v>
      </c>
      <c r="B2" s="8" t="s">
        <v>511</v>
      </c>
      <c r="C2" s="8" t="s">
        <v>512</v>
      </c>
      <c r="D2" s="8" t="s">
        <v>513</v>
      </c>
      <c r="E2" s="8" t="s">
        <v>514</v>
      </c>
      <c r="F2" s="9" t="s">
        <v>274</v>
      </c>
      <c r="G2" s="9" t="s">
        <v>527</v>
      </c>
      <c r="H2" s="8" t="s">
        <v>516</v>
      </c>
      <c r="I2" s="8" t="s">
        <v>517</v>
      </c>
      <c r="J2" s="8" t="s">
        <v>518</v>
      </c>
      <c r="K2" s="9" t="s">
        <v>519</v>
      </c>
      <c r="L2" s="8" t="s">
        <v>520</v>
      </c>
      <c r="M2" s="8" t="s">
        <v>521</v>
      </c>
      <c r="N2" s="8" t="s">
        <v>522</v>
      </c>
      <c r="O2" s="9" t="s">
        <v>523</v>
      </c>
      <c r="P2" s="9" t="s">
        <v>524</v>
      </c>
      <c r="Q2" s="9" t="s">
        <v>525</v>
      </c>
    </row>
    <row r="3" spans="1:17" s="4" customFormat="1" ht="18" customHeight="1" x14ac:dyDescent="0.2">
      <c r="A3" s="3" t="s">
        <v>68</v>
      </c>
      <c r="B3" s="33">
        <v>24800.641230000001</v>
      </c>
      <c r="C3" s="31">
        <v>3710851.7220000001</v>
      </c>
      <c r="D3" s="31">
        <v>952812.1274</v>
      </c>
      <c r="E3" s="46">
        <v>25.67637294</v>
      </c>
      <c r="F3" s="31">
        <v>7198786.977</v>
      </c>
      <c r="G3" s="31">
        <v>2019893.321</v>
      </c>
      <c r="H3" s="46">
        <v>28.058801129999999</v>
      </c>
      <c r="I3" s="31">
        <v>951307.85930000001</v>
      </c>
      <c r="J3" s="14">
        <v>100</v>
      </c>
      <c r="K3" s="31">
        <v>2018374.7879999999</v>
      </c>
      <c r="L3" s="46">
        <v>100</v>
      </c>
      <c r="M3" s="33">
        <v>1504.2680800000001</v>
      </c>
      <c r="N3" s="46">
        <v>0.15812631699999999</v>
      </c>
      <c r="O3" s="31">
        <v>509415.17</v>
      </c>
      <c r="P3" s="31">
        <v>2019893.321</v>
      </c>
      <c r="Q3" s="25">
        <v>224.59</v>
      </c>
    </row>
    <row r="4" spans="1:17" s="4" customFormat="1" ht="18" customHeight="1" x14ac:dyDescent="0.2">
      <c r="A4" s="3" t="s">
        <v>69</v>
      </c>
      <c r="B4" s="33">
        <v>19154.252410000001</v>
      </c>
      <c r="C4" s="31">
        <v>2427467.625</v>
      </c>
      <c r="D4" s="31">
        <v>549941.41749999998</v>
      </c>
      <c r="E4" s="46">
        <v>22.65494344</v>
      </c>
      <c r="F4" s="31">
        <v>5325880.7369999997</v>
      </c>
      <c r="G4" s="31">
        <v>1328779.763</v>
      </c>
      <c r="H4" s="46">
        <v>24.94948402</v>
      </c>
      <c r="I4" s="31">
        <v>549196.80989999999</v>
      </c>
      <c r="J4" s="14">
        <v>100</v>
      </c>
      <c r="K4" s="31">
        <v>1327972.4509999999</v>
      </c>
      <c r="L4" s="46">
        <v>100</v>
      </c>
      <c r="M4" s="33">
        <v>744.60758999999996</v>
      </c>
      <c r="N4" s="46">
        <v>0.13558119399999999</v>
      </c>
      <c r="O4" s="31">
        <v>350626.92700000003</v>
      </c>
      <c r="P4" s="31">
        <v>1328779.763</v>
      </c>
      <c r="Q4" s="25">
        <v>258.73</v>
      </c>
    </row>
    <row r="5" spans="1:17" s="4" customFormat="1" ht="18" customHeight="1" x14ac:dyDescent="0.2">
      <c r="A5" s="3" t="s">
        <v>152</v>
      </c>
      <c r="B5" s="33">
        <v>2091.9330500000001</v>
      </c>
      <c r="C5" s="31">
        <v>285047.8947</v>
      </c>
      <c r="D5" s="25">
        <v>68755.397330000007</v>
      </c>
      <c r="E5" s="46">
        <v>24.120647304999999</v>
      </c>
      <c r="F5" s="31">
        <v>611743.01260000002</v>
      </c>
      <c r="G5" s="31">
        <v>162383.75839999999</v>
      </c>
      <c r="H5" s="46">
        <v>26.544440245000001</v>
      </c>
      <c r="I5" s="25">
        <v>68661.862710000001</v>
      </c>
      <c r="J5" s="14">
        <v>100</v>
      </c>
      <c r="K5" s="31">
        <v>162274.3309</v>
      </c>
      <c r="L5" s="46">
        <v>100</v>
      </c>
      <c r="M5" s="33">
        <v>93.534620000000004</v>
      </c>
      <c r="N5" s="46">
        <v>0.136039676</v>
      </c>
      <c r="O5" s="25">
        <v>39790.5</v>
      </c>
      <c r="P5" s="31">
        <v>162383.75839999999</v>
      </c>
      <c r="Q5" s="25">
        <v>234.74</v>
      </c>
    </row>
    <row r="6" spans="1:17" s="4" customFormat="1" ht="18" customHeight="1" x14ac:dyDescent="0.2">
      <c r="A6" s="3" t="s">
        <v>153</v>
      </c>
      <c r="B6" s="33">
        <v>2516.6104500000001</v>
      </c>
      <c r="C6" s="31">
        <v>337019.64679999999</v>
      </c>
      <c r="D6" s="25">
        <v>74791.656520000004</v>
      </c>
      <c r="E6" s="46">
        <v>22.192076109999999</v>
      </c>
      <c r="F6" s="31">
        <v>713497.522</v>
      </c>
      <c r="G6" s="31">
        <v>181517.31140000001</v>
      </c>
      <c r="H6" s="46">
        <v>25.440496400000001</v>
      </c>
      <c r="I6" s="25">
        <v>74680.475860000006</v>
      </c>
      <c r="J6" s="14">
        <v>100</v>
      </c>
      <c r="K6" s="31">
        <v>181406.20019999999</v>
      </c>
      <c r="L6" s="46">
        <v>100</v>
      </c>
      <c r="M6" s="33">
        <v>111.18066</v>
      </c>
      <c r="N6" s="46">
        <v>0.14887513599999999</v>
      </c>
      <c r="O6" s="25">
        <v>46574.98</v>
      </c>
      <c r="P6" s="31">
        <v>181517.31140000001</v>
      </c>
      <c r="Q6" s="25">
        <v>244.12</v>
      </c>
    </row>
    <row r="7" spans="1:17" s="4" customFormat="1" ht="18" customHeight="1" x14ac:dyDescent="0.2">
      <c r="A7" s="3" t="s">
        <v>154</v>
      </c>
      <c r="B7" s="33">
        <v>2264.94</v>
      </c>
      <c r="C7" s="31">
        <v>284355.01</v>
      </c>
      <c r="D7" s="25">
        <v>67803.93475</v>
      </c>
      <c r="E7" s="46">
        <v>23.84</v>
      </c>
      <c r="F7" s="31">
        <v>612853.34</v>
      </c>
      <c r="G7" s="31">
        <v>167170.23000000001</v>
      </c>
      <c r="H7" s="46">
        <v>27.28</v>
      </c>
      <c r="I7" s="25">
        <v>67690.399999999994</v>
      </c>
      <c r="J7" s="14">
        <v>100</v>
      </c>
      <c r="K7" s="31">
        <v>167072.69039999999</v>
      </c>
      <c r="L7" s="46">
        <v>100</v>
      </c>
      <c r="M7" s="33">
        <v>113.53</v>
      </c>
      <c r="N7" s="46">
        <v>0.17</v>
      </c>
      <c r="O7" s="25">
        <v>46530.21</v>
      </c>
      <c r="P7" s="31">
        <v>167170.22779999999</v>
      </c>
      <c r="Q7" s="25">
        <v>247.37</v>
      </c>
    </row>
    <row r="8" spans="1:17" s="4" customFormat="1" ht="18" customHeight="1" x14ac:dyDescent="0.2">
      <c r="A8" s="3" t="s">
        <v>155</v>
      </c>
      <c r="B8" s="33">
        <v>2335.9820500000001</v>
      </c>
      <c r="C8" s="31">
        <v>301754.08600000001</v>
      </c>
      <c r="D8" s="25">
        <v>72846.147580000004</v>
      </c>
      <c r="E8" s="46">
        <v>24.140898490000001</v>
      </c>
      <c r="F8" s="31">
        <v>660330.6496</v>
      </c>
      <c r="G8" s="31">
        <v>168312.96460000001</v>
      </c>
      <c r="H8" s="46">
        <v>25.489194640000001</v>
      </c>
      <c r="I8" s="25">
        <v>72755.537179999999</v>
      </c>
      <c r="J8" s="14">
        <v>100</v>
      </c>
      <c r="K8" s="31">
        <v>168201.77739999999</v>
      </c>
      <c r="L8" s="46">
        <v>100</v>
      </c>
      <c r="M8" s="33">
        <v>90.610399999999998</v>
      </c>
      <c r="N8" s="46">
        <v>0.124540899</v>
      </c>
      <c r="O8" s="25">
        <v>41899.58</v>
      </c>
      <c r="P8" s="31">
        <v>168312.96460000001</v>
      </c>
      <c r="Q8" s="25">
        <v>250.14</v>
      </c>
    </row>
    <row r="9" spans="1:17" s="4" customFormat="1" ht="18" customHeight="1" x14ac:dyDescent="0.2">
      <c r="A9" s="3" t="s">
        <v>156</v>
      </c>
      <c r="B9" s="33">
        <v>2385.8870999999999</v>
      </c>
      <c r="C9" s="31">
        <v>318996.96039999998</v>
      </c>
      <c r="D9" s="25">
        <v>67313.940340000001</v>
      </c>
      <c r="E9" s="46">
        <v>21.101749770000001</v>
      </c>
      <c r="F9" s="31">
        <v>687997.78729999997</v>
      </c>
      <c r="G9" s="31">
        <v>164691.1887</v>
      </c>
      <c r="H9" s="46">
        <v>23.93774977</v>
      </c>
      <c r="I9" s="25">
        <v>67212.050369999997</v>
      </c>
      <c r="J9" s="14">
        <v>100</v>
      </c>
      <c r="K9" s="31">
        <v>164590.08369999999</v>
      </c>
      <c r="L9" s="46">
        <v>100</v>
      </c>
      <c r="M9" s="33">
        <v>101.88997000000001</v>
      </c>
      <c r="N9" s="46">
        <v>0.151594795</v>
      </c>
      <c r="O9" s="25">
        <v>38165.31</v>
      </c>
      <c r="P9" s="31">
        <v>164691.1887</v>
      </c>
      <c r="Q9" s="25">
        <v>252.23</v>
      </c>
    </row>
    <row r="10" spans="1:17" s="4" customFormat="1" ht="18" customHeight="1" x14ac:dyDescent="0.2">
      <c r="A10" s="3" t="s">
        <v>157</v>
      </c>
      <c r="B10" s="33">
        <v>2337.34</v>
      </c>
      <c r="C10" s="31">
        <v>294001.06</v>
      </c>
      <c r="D10" s="25">
        <v>63774.87</v>
      </c>
      <c r="E10" s="46">
        <v>21.692055828000001</v>
      </c>
      <c r="F10" s="31">
        <v>683237.09</v>
      </c>
      <c r="G10" s="31">
        <v>164549.18</v>
      </c>
      <c r="H10" s="46">
        <v>24.083760545000001</v>
      </c>
      <c r="I10" s="25">
        <v>63686.22</v>
      </c>
      <c r="J10" s="14">
        <v>100</v>
      </c>
      <c r="K10" s="31">
        <v>164450.74509167401</v>
      </c>
      <c r="L10" s="46">
        <v>100</v>
      </c>
      <c r="M10" s="33">
        <v>88.656890000000004</v>
      </c>
      <c r="N10" s="46">
        <v>0.13901538899999999</v>
      </c>
      <c r="O10" s="25">
        <v>44990.416980315997</v>
      </c>
      <c r="P10" s="31">
        <v>164549.18489969501</v>
      </c>
      <c r="Q10" s="25">
        <v>253.23</v>
      </c>
    </row>
    <row r="11" spans="1:17" s="4" customFormat="1" ht="18" customHeight="1" x14ac:dyDescent="0.2">
      <c r="A11" s="3" t="s">
        <v>158</v>
      </c>
      <c r="B11" s="33">
        <v>2915.9512199999999</v>
      </c>
      <c r="C11" s="31">
        <v>331328.21149999998</v>
      </c>
      <c r="D11" s="25">
        <v>73057.433980000002</v>
      </c>
      <c r="E11" s="46">
        <v>22.04986821</v>
      </c>
      <c r="F11" s="31">
        <v>757984.96140000003</v>
      </c>
      <c r="G11" s="31">
        <v>180012.3939</v>
      </c>
      <c r="H11" s="46">
        <v>23.748808090000001</v>
      </c>
      <c r="I11" s="25">
        <v>72976.559439999997</v>
      </c>
      <c r="J11" s="14">
        <v>100</v>
      </c>
      <c r="K11" s="31">
        <v>179895.61489999999</v>
      </c>
      <c r="L11" s="46">
        <v>100</v>
      </c>
      <c r="M11" s="33">
        <v>80.874539999999996</v>
      </c>
      <c r="N11" s="46">
        <v>0.11082262599999999</v>
      </c>
      <c r="O11" s="25">
        <v>53537.09</v>
      </c>
      <c r="P11" s="31">
        <v>180012.3939</v>
      </c>
      <c r="Q11" s="25">
        <v>256.22000000000003</v>
      </c>
    </row>
    <row r="12" spans="1:17" s="4" customFormat="1" ht="18" customHeight="1" x14ac:dyDescent="0.2">
      <c r="A12" s="3" t="s">
        <v>159</v>
      </c>
      <c r="B12" s="33">
        <v>2305.6019700000002</v>
      </c>
      <c r="C12" s="31">
        <v>274964.75270000001</v>
      </c>
      <c r="D12" s="25">
        <v>61598.032480000002</v>
      </c>
      <c r="E12" s="46">
        <v>22.402155860000001</v>
      </c>
      <c r="F12" s="31">
        <v>598236.36930000002</v>
      </c>
      <c r="G12" s="31">
        <v>140142.73360000001</v>
      </c>
      <c r="H12" s="46">
        <v>23.42598023</v>
      </c>
      <c r="I12" s="25">
        <v>61533.701789999999</v>
      </c>
      <c r="J12" s="14">
        <v>100</v>
      </c>
      <c r="K12" s="31">
        <v>140081.0079</v>
      </c>
      <c r="L12" s="46">
        <v>100</v>
      </c>
      <c r="M12" s="33">
        <v>64.330690000000004</v>
      </c>
      <c r="N12" s="46">
        <v>0.10454545699999999</v>
      </c>
      <c r="O12" s="25">
        <v>39138.839999999997</v>
      </c>
      <c r="P12" s="31">
        <v>140142.73360000001</v>
      </c>
      <c r="Q12" s="25">
        <v>258.73</v>
      </c>
    </row>
    <row r="13" spans="1:17" s="4" customFormat="1" ht="15" customHeight="1" x14ac:dyDescent="0.2">
      <c r="A13" s="337" t="s">
        <v>104</v>
      </c>
      <c r="B13" s="337"/>
      <c r="C13" s="337"/>
      <c r="D13" s="337"/>
    </row>
    <row r="14" spans="1:17" s="4" customFormat="1" ht="13.5" customHeight="1" x14ac:dyDescent="0.2">
      <c r="A14" s="337" t="s">
        <v>432</v>
      </c>
      <c r="B14" s="337"/>
      <c r="C14" s="337"/>
      <c r="D14" s="337"/>
    </row>
    <row r="15" spans="1:17" s="4" customFormat="1" ht="26.85" customHeight="1" x14ac:dyDescent="0.2"/>
  </sheetData>
  <mergeCells count="3">
    <mergeCell ref="A1:I1"/>
    <mergeCell ref="A13:D13"/>
    <mergeCell ref="A14:D14"/>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election activeCell="A33" sqref="A33:J33"/>
    </sheetView>
  </sheetViews>
  <sheetFormatPr defaultRowHeight="12.75" x14ac:dyDescent="0.2"/>
  <cols>
    <col min="1" max="15" width="14.7109375" bestFit="1" customWidth="1"/>
    <col min="16" max="16" width="4.7109375" bestFit="1" customWidth="1"/>
  </cols>
  <sheetData>
    <row r="1" spans="1:15" ht="14.25" customHeight="1" x14ac:dyDescent="0.2">
      <c r="A1" s="335" t="s">
        <v>528</v>
      </c>
      <c r="B1" s="335"/>
      <c r="C1" s="335"/>
    </row>
    <row r="2" spans="1:15" s="4" customFormat="1" ht="71.25" customHeight="1" x14ac:dyDescent="0.2">
      <c r="A2" s="44" t="s">
        <v>529</v>
      </c>
      <c r="B2" s="44" t="s">
        <v>511</v>
      </c>
      <c r="C2" s="44" t="s">
        <v>273</v>
      </c>
      <c r="D2" s="44" t="s">
        <v>513</v>
      </c>
      <c r="E2" s="44" t="s">
        <v>514</v>
      </c>
      <c r="F2" s="44" t="s">
        <v>291</v>
      </c>
      <c r="G2" s="44" t="s">
        <v>530</v>
      </c>
      <c r="H2" s="44" t="s">
        <v>516</v>
      </c>
      <c r="I2" s="44" t="s">
        <v>517</v>
      </c>
      <c r="J2" s="44" t="s">
        <v>518</v>
      </c>
      <c r="K2" s="44" t="s">
        <v>531</v>
      </c>
      <c r="L2" s="44" t="s">
        <v>520</v>
      </c>
      <c r="M2" s="44" t="s">
        <v>532</v>
      </c>
      <c r="N2" s="44" t="s">
        <v>533</v>
      </c>
      <c r="O2" s="44" t="s">
        <v>534</v>
      </c>
    </row>
    <row r="3" spans="1:15" s="4" customFormat="1" ht="18" customHeight="1" x14ac:dyDescent="0.2">
      <c r="A3" s="62" t="s">
        <v>68</v>
      </c>
      <c r="B3" s="63">
        <v>2.8230000000000002E-2</v>
      </c>
      <c r="C3" s="64">
        <v>151.78948</v>
      </c>
      <c r="D3" s="64">
        <v>28.12238</v>
      </c>
      <c r="E3" s="65">
        <v>18.527225990000002</v>
      </c>
      <c r="F3" s="64">
        <v>192.76668190000001</v>
      </c>
      <c r="G3" s="64">
        <v>43.622502480000001</v>
      </c>
      <c r="H3" s="65">
        <v>22.62968996</v>
      </c>
      <c r="I3" s="64">
        <v>28.12238</v>
      </c>
      <c r="J3" s="65">
        <v>100</v>
      </c>
      <c r="K3" s="64">
        <v>43.622502480000001</v>
      </c>
      <c r="L3" s="63">
        <v>100</v>
      </c>
      <c r="M3" s="64">
        <v>43.626681929999997</v>
      </c>
      <c r="N3" s="64">
        <v>43.622502480000001</v>
      </c>
      <c r="O3" s="64">
        <v>0.32</v>
      </c>
    </row>
    <row r="4" spans="1:15" s="4" customFormat="1" ht="18" customHeight="1" x14ac:dyDescent="0.2">
      <c r="A4" s="62" t="s">
        <v>69</v>
      </c>
      <c r="B4" s="63">
        <v>8.0300000000000007E-3</v>
      </c>
      <c r="C4" s="64">
        <v>3.7191700000000001</v>
      </c>
      <c r="D4" s="64">
        <v>3.7191700000000001</v>
      </c>
      <c r="E4" s="65">
        <v>100</v>
      </c>
      <c r="F4" s="64">
        <v>8.8105576299999999</v>
      </c>
      <c r="G4" s="64">
        <v>8.8105576299999999</v>
      </c>
      <c r="H4" s="65">
        <v>100</v>
      </c>
      <c r="I4" s="64">
        <v>3.7191700000000001</v>
      </c>
      <c r="J4" s="65">
        <v>100</v>
      </c>
      <c r="K4" s="64">
        <v>8.8105576299999999</v>
      </c>
      <c r="L4" s="63">
        <v>100</v>
      </c>
      <c r="M4" s="64">
        <v>8.8105576299999999</v>
      </c>
      <c r="N4" s="64">
        <v>8.8105576299999999</v>
      </c>
      <c r="O4" s="64">
        <v>0.32</v>
      </c>
    </row>
    <row r="5" spans="1:15" s="4" customFormat="1" ht="18" customHeight="1" x14ac:dyDescent="0.2">
      <c r="A5" s="62" t="s">
        <v>152</v>
      </c>
      <c r="B5" s="63">
        <v>1.6299999999999999E-3</v>
      </c>
      <c r="C5" s="64">
        <v>0.39826</v>
      </c>
      <c r="D5" s="64">
        <v>0.39826</v>
      </c>
      <c r="E5" s="65">
        <v>100</v>
      </c>
      <c r="F5" s="64">
        <v>1.28800753</v>
      </c>
      <c r="G5" s="64">
        <v>1.28800753</v>
      </c>
      <c r="H5" s="65">
        <v>100</v>
      </c>
      <c r="I5" s="64">
        <v>0.39826</v>
      </c>
      <c r="J5" s="65">
        <v>100</v>
      </c>
      <c r="K5" s="64">
        <v>1.28800753</v>
      </c>
      <c r="L5" s="63">
        <v>100</v>
      </c>
      <c r="M5" s="64">
        <v>1.28800753</v>
      </c>
      <c r="N5" s="64">
        <v>1.28800753</v>
      </c>
      <c r="O5" s="64">
        <v>0.32</v>
      </c>
    </row>
    <row r="6" spans="1:15" s="4" customFormat="1" ht="18" customHeight="1" x14ac:dyDescent="0.2">
      <c r="A6" s="62" t="s">
        <v>153</v>
      </c>
      <c r="B6" s="63">
        <v>2E-3</v>
      </c>
      <c r="C6" s="64">
        <v>0.91410000000000002</v>
      </c>
      <c r="D6" s="64">
        <v>0.91410000000000002</v>
      </c>
      <c r="E6" s="65">
        <v>100</v>
      </c>
      <c r="F6" s="64">
        <v>1.89492975</v>
      </c>
      <c r="G6" s="64">
        <v>1.89492975</v>
      </c>
      <c r="H6" s="65">
        <v>100</v>
      </c>
      <c r="I6" s="64">
        <v>0.91410000000000002</v>
      </c>
      <c r="J6" s="65">
        <v>100</v>
      </c>
      <c r="K6" s="64">
        <v>1.89492975</v>
      </c>
      <c r="L6" s="63">
        <v>100</v>
      </c>
      <c r="M6" s="64">
        <v>1.89492975</v>
      </c>
      <c r="N6" s="64">
        <v>1.89492975</v>
      </c>
      <c r="O6" s="64">
        <v>0.32</v>
      </c>
    </row>
    <row r="7" spans="1:15" s="4" customFormat="1" ht="18" customHeight="1" x14ac:dyDescent="0.2">
      <c r="A7" s="62" t="s">
        <v>154</v>
      </c>
      <c r="B7" s="63">
        <v>2.0000000000000001E-4</v>
      </c>
      <c r="C7" s="64">
        <v>0.1237</v>
      </c>
      <c r="D7" s="64">
        <v>0.1237</v>
      </c>
      <c r="E7" s="65">
        <v>100</v>
      </c>
      <c r="F7" s="64">
        <v>0.39319999999999999</v>
      </c>
      <c r="G7" s="64">
        <v>0.39319999999999999</v>
      </c>
      <c r="H7" s="65">
        <v>100</v>
      </c>
      <c r="I7" s="64">
        <v>0.1237</v>
      </c>
      <c r="J7" s="65">
        <v>100</v>
      </c>
      <c r="K7" s="64">
        <v>0.39319999999999999</v>
      </c>
      <c r="L7" s="63">
        <v>100</v>
      </c>
      <c r="M7" s="64">
        <v>0.39319999999999999</v>
      </c>
      <c r="N7" s="64">
        <v>0.39319999999999999</v>
      </c>
      <c r="O7" s="64">
        <v>0.32</v>
      </c>
    </row>
    <row r="8" spans="1:15" s="4" customFormat="1" ht="18" customHeight="1" x14ac:dyDescent="0.2">
      <c r="A8" s="62" t="s">
        <v>155</v>
      </c>
      <c r="B8" s="63">
        <v>2.9999999999999997E-4</v>
      </c>
      <c r="C8" s="64">
        <v>0.1598</v>
      </c>
      <c r="D8" s="64">
        <v>0.1598</v>
      </c>
      <c r="E8" s="65">
        <v>100</v>
      </c>
      <c r="F8" s="64">
        <v>0.40179999999999999</v>
      </c>
      <c r="G8" s="64">
        <v>0.40179999999999999</v>
      </c>
      <c r="H8" s="65">
        <v>100</v>
      </c>
      <c r="I8" s="64">
        <v>0.1598</v>
      </c>
      <c r="J8" s="65">
        <v>100</v>
      </c>
      <c r="K8" s="64">
        <v>0.40179999999999999</v>
      </c>
      <c r="L8" s="63">
        <v>100</v>
      </c>
      <c r="M8" s="64">
        <v>0.40179999999999999</v>
      </c>
      <c r="N8" s="64">
        <v>0.40179999999999999</v>
      </c>
      <c r="O8" s="64">
        <v>0.32</v>
      </c>
    </row>
    <row r="9" spans="1:15" s="4" customFormat="1" ht="18" customHeight="1" x14ac:dyDescent="0.2">
      <c r="A9" s="62" t="s">
        <v>156</v>
      </c>
      <c r="B9" s="63">
        <v>8.5999999999999998E-4</v>
      </c>
      <c r="C9" s="64">
        <v>0.31180000000000002</v>
      </c>
      <c r="D9" s="64">
        <v>0.31180000000000002</v>
      </c>
      <c r="E9" s="65">
        <v>100</v>
      </c>
      <c r="F9" s="64">
        <v>0.92210000000000003</v>
      </c>
      <c r="G9" s="64">
        <v>0.92210000000000003</v>
      </c>
      <c r="H9" s="65">
        <v>100</v>
      </c>
      <c r="I9" s="64">
        <v>0.31180000000000002</v>
      </c>
      <c r="J9" s="65">
        <v>100</v>
      </c>
      <c r="K9" s="64">
        <v>0.92210000000000003</v>
      </c>
      <c r="L9" s="63">
        <v>100</v>
      </c>
      <c r="M9" s="64">
        <v>0.92210000000000003</v>
      </c>
      <c r="N9" s="64">
        <v>0.92210000000000003</v>
      </c>
      <c r="O9" s="64">
        <v>0.32</v>
      </c>
    </row>
    <row r="10" spans="1:15" s="4" customFormat="1" ht="18" customHeight="1" x14ac:dyDescent="0.2">
      <c r="A10" s="62" t="s">
        <v>157</v>
      </c>
      <c r="B10" s="63">
        <v>8.9999999999999998E-4</v>
      </c>
      <c r="C10" s="64">
        <v>0.53949999999999998</v>
      </c>
      <c r="D10" s="64">
        <v>0.53949999999999998</v>
      </c>
      <c r="E10" s="65">
        <v>100</v>
      </c>
      <c r="F10" s="64">
        <v>1.1962385</v>
      </c>
      <c r="G10" s="64">
        <v>1.1962385</v>
      </c>
      <c r="H10" s="65">
        <v>100</v>
      </c>
      <c r="I10" s="64">
        <v>0.53949999999999998</v>
      </c>
      <c r="J10" s="65">
        <v>100</v>
      </c>
      <c r="K10" s="64">
        <v>1.1962385</v>
      </c>
      <c r="L10" s="63">
        <v>100</v>
      </c>
      <c r="M10" s="64">
        <v>1.1962385</v>
      </c>
      <c r="N10" s="64">
        <v>1.1962385</v>
      </c>
      <c r="O10" s="64">
        <v>0.32</v>
      </c>
    </row>
    <row r="11" spans="1:15" s="4" customFormat="1" ht="18" customHeight="1" x14ac:dyDescent="0.2">
      <c r="A11" s="62" t="s">
        <v>158</v>
      </c>
      <c r="B11" s="63">
        <v>8.1999999999999998E-4</v>
      </c>
      <c r="C11" s="64">
        <v>0.39279999999999998</v>
      </c>
      <c r="D11" s="64">
        <v>0.39279999999999998</v>
      </c>
      <c r="E11" s="65">
        <v>100</v>
      </c>
      <c r="F11" s="64">
        <v>0.99205849999999995</v>
      </c>
      <c r="G11" s="64">
        <v>0.99205849999999995</v>
      </c>
      <c r="H11" s="65">
        <v>100</v>
      </c>
      <c r="I11" s="64">
        <v>0.39279999999999998</v>
      </c>
      <c r="J11" s="65">
        <v>100</v>
      </c>
      <c r="K11" s="64">
        <v>0.99205849999999995</v>
      </c>
      <c r="L11" s="63">
        <v>100</v>
      </c>
      <c r="M11" s="64">
        <v>0.99205849999999995</v>
      </c>
      <c r="N11" s="64">
        <v>0.99205849999999995</v>
      </c>
      <c r="O11" s="64">
        <v>0.32</v>
      </c>
    </row>
    <row r="12" spans="1:15" s="4" customFormat="1" ht="18" customHeight="1" x14ac:dyDescent="0.2">
      <c r="A12" s="62" t="s">
        <v>159</v>
      </c>
      <c r="B12" s="63">
        <v>1.2999999999999999E-3</v>
      </c>
      <c r="C12" s="64">
        <v>0.87926000000000004</v>
      </c>
      <c r="D12" s="64">
        <v>0.87926000000000004</v>
      </c>
      <c r="E12" s="65">
        <v>100</v>
      </c>
      <c r="F12" s="64">
        <v>1.7222751000000001</v>
      </c>
      <c r="G12" s="64">
        <v>1.7222751000000001</v>
      </c>
      <c r="H12" s="65">
        <v>100</v>
      </c>
      <c r="I12" s="64">
        <v>0.87926000000000004</v>
      </c>
      <c r="J12" s="65">
        <v>100</v>
      </c>
      <c r="K12" s="64">
        <v>1.7222751000000001</v>
      </c>
      <c r="L12" s="63">
        <v>100</v>
      </c>
      <c r="M12" s="64">
        <v>1.7222751000000001</v>
      </c>
      <c r="N12" s="64">
        <v>1.7222751000000001</v>
      </c>
      <c r="O12" s="64">
        <v>0.32</v>
      </c>
    </row>
    <row r="13" spans="1:15" s="4" customFormat="1" ht="17.25" customHeight="1" x14ac:dyDescent="0.2">
      <c r="A13" s="412" t="s">
        <v>535</v>
      </c>
      <c r="B13" s="412"/>
      <c r="C13" s="412"/>
      <c r="D13" s="412"/>
      <c r="E13" s="412"/>
      <c r="F13" s="412"/>
      <c r="G13" s="412"/>
      <c r="H13" s="412"/>
      <c r="I13" s="412"/>
      <c r="J13" s="412"/>
      <c r="K13" s="412"/>
      <c r="L13" s="412"/>
      <c r="M13" s="412"/>
      <c r="N13" s="412"/>
      <c r="O13" s="412"/>
    </row>
    <row r="14" spans="1:15" s="4" customFormat="1" ht="17.25" customHeight="1" x14ac:dyDescent="0.2">
      <c r="A14" s="412" t="s">
        <v>485</v>
      </c>
      <c r="B14" s="412"/>
      <c r="C14" s="412"/>
      <c r="D14" s="412"/>
      <c r="E14" s="412"/>
      <c r="F14" s="412"/>
      <c r="G14" s="412"/>
      <c r="H14" s="412"/>
      <c r="I14" s="412"/>
      <c r="J14" s="412"/>
      <c r="K14" s="412"/>
      <c r="L14" s="412"/>
      <c r="M14" s="412"/>
      <c r="N14" s="412"/>
      <c r="O14" s="412"/>
    </row>
    <row r="15" spans="1:15" s="4" customFormat="1" ht="28.35" customHeight="1" x14ac:dyDescent="0.2"/>
  </sheetData>
  <mergeCells count="3">
    <mergeCell ref="A1:C1"/>
    <mergeCell ref="A13:O13"/>
    <mergeCell ref="A14:O14"/>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selection activeCell="A33" sqref="A33:J33"/>
    </sheetView>
  </sheetViews>
  <sheetFormatPr defaultRowHeight="12.75" x14ac:dyDescent="0.2"/>
  <cols>
    <col min="1" max="1" width="14.7109375" bestFit="1" customWidth="1"/>
    <col min="2" max="2" width="9.140625" bestFit="1" customWidth="1"/>
    <col min="3" max="3" width="10.140625" bestFit="1" customWidth="1"/>
    <col min="4" max="4" width="9.42578125" bestFit="1" customWidth="1"/>
    <col min="5" max="5" width="10.140625" bestFit="1" customWidth="1"/>
    <col min="6" max="6" width="9.5703125" bestFit="1" customWidth="1"/>
    <col min="7" max="11" width="10.140625" bestFit="1" customWidth="1"/>
    <col min="12" max="12" width="9.85546875" bestFit="1" customWidth="1"/>
    <col min="13" max="13" width="9.28515625" bestFit="1" customWidth="1"/>
    <col min="14" max="14" width="10.28515625" bestFit="1" customWidth="1"/>
    <col min="15" max="15" width="11.7109375" bestFit="1" customWidth="1"/>
    <col min="16" max="16" width="9.7109375" bestFit="1" customWidth="1"/>
    <col min="17" max="17" width="8.28515625" bestFit="1" customWidth="1"/>
    <col min="18" max="18" width="9.140625" bestFit="1" customWidth="1"/>
    <col min="19" max="19" width="4.7109375" bestFit="1" customWidth="1"/>
  </cols>
  <sheetData>
    <row r="1" spans="1:18" ht="18" customHeight="1" x14ac:dyDescent="0.2">
      <c r="A1" s="335" t="s">
        <v>36</v>
      </c>
      <c r="B1" s="335"/>
      <c r="C1" s="335"/>
      <c r="D1" s="335"/>
      <c r="E1" s="335"/>
      <c r="F1" s="335"/>
      <c r="G1" s="335"/>
      <c r="H1" s="335"/>
      <c r="I1" s="335"/>
      <c r="J1" s="335"/>
      <c r="K1" s="335"/>
      <c r="L1" s="335"/>
      <c r="M1" s="335"/>
      <c r="N1" s="335"/>
      <c r="O1" s="335"/>
      <c r="P1" s="335"/>
      <c r="Q1" s="335"/>
      <c r="R1" s="335"/>
    </row>
    <row r="2" spans="1:18" s="4" customFormat="1" ht="25.5" customHeight="1" x14ac:dyDescent="0.2">
      <c r="A2" s="339" t="s">
        <v>536</v>
      </c>
      <c r="B2" s="339" t="s">
        <v>271</v>
      </c>
      <c r="C2" s="362" t="s">
        <v>537</v>
      </c>
      <c r="D2" s="363"/>
      <c r="E2" s="362" t="s">
        <v>538</v>
      </c>
      <c r="F2" s="363"/>
      <c r="G2" s="359" t="s">
        <v>539</v>
      </c>
      <c r="H2" s="360"/>
      <c r="I2" s="360"/>
      <c r="J2" s="361"/>
      <c r="K2" s="359" t="s">
        <v>540</v>
      </c>
      <c r="L2" s="360"/>
      <c r="M2" s="360"/>
      <c r="N2" s="361"/>
      <c r="O2" s="362" t="s">
        <v>146</v>
      </c>
      <c r="P2" s="363"/>
      <c r="Q2" s="414" t="s">
        <v>541</v>
      </c>
      <c r="R2" s="415"/>
    </row>
    <row r="3" spans="1:18" s="4" customFormat="1" ht="13.5" customHeight="1" x14ac:dyDescent="0.2">
      <c r="A3" s="413"/>
      <c r="B3" s="413"/>
      <c r="C3" s="364"/>
      <c r="D3" s="365"/>
      <c r="E3" s="364"/>
      <c r="F3" s="365"/>
      <c r="G3" s="359" t="s">
        <v>542</v>
      </c>
      <c r="H3" s="361"/>
      <c r="I3" s="359" t="s">
        <v>543</v>
      </c>
      <c r="J3" s="361"/>
      <c r="K3" s="359" t="s">
        <v>542</v>
      </c>
      <c r="L3" s="361"/>
      <c r="M3" s="359" t="s">
        <v>543</v>
      </c>
      <c r="N3" s="361"/>
      <c r="O3" s="364"/>
      <c r="P3" s="365"/>
      <c r="Q3" s="416"/>
      <c r="R3" s="417"/>
    </row>
    <row r="4" spans="1:18" s="4" customFormat="1" ht="39" customHeight="1" x14ac:dyDescent="0.2">
      <c r="A4" s="340"/>
      <c r="B4" s="340"/>
      <c r="C4" s="16" t="s">
        <v>544</v>
      </c>
      <c r="D4" s="15" t="s">
        <v>545</v>
      </c>
      <c r="E4" s="16" t="s">
        <v>544</v>
      </c>
      <c r="F4" s="15" t="s">
        <v>545</v>
      </c>
      <c r="G4" s="16" t="s">
        <v>544</v>
      </c>
      <c r="H4" s="15" t="s">
        <v>545</v>
      </c>
      <c r="I4" s="16" t="s">
        <v>544</v>
      </c>
      <c r="J4" s="15" t="s">
        <v>545</v>
      </c>
      <c r="K4" s="16" t="s">
        <v>544</v>
      </c>
      <c r="L4" s="15" t="s">
        <v>545</v>
      </c>
      <c r="M4" s="16" t="s">
        <v>544</v>
      </c>
      <c r="N4" s="15" t="s">
        <v>545</v>
      </c>
      <c r="O4" s="16" t="s">
        <v>544</v>
      </c>
      <c r="P4" s="15" t="s">
        <v>545</v>
      </c>
      <c r="Q4" s="16" t="s">
        <v>546</v>
      </c>
      <c r="R4" s="15" t="s">
        <v>545</v>
      </c>
    </row>
    <row r="5" spans="1:18" s="4" customFormat="1" ht="15" customHeight="1" x14ac:dyDescent="0.2">
      <c r="A5" s="3" t="s">
        <v>68</v>
      </c>
      <c r="B5" s="10">
        <v>246</v>
      </c>
      <c r="C5" s="25">
        <v>44117</v>
      </c>
      <c r="D5" s="25">
        <v>3217.5382433750001</v>
      </c>
      <c r="E5" s="25">
        <v>467</v>
      </c>
      <c r="F5" s="25">
        <v>36.725538004999997</v>
      </c>
      <c r="G5" s="25">
        <v>82</v>
      </c>
      <c r="H5" s="25">
        <v>5.9207460000000003</v>
      </c>
      <c r="I5" s="25">
        <v>32</v>
      </c>
      <c r="J5" s="25">
        <v>2.284462875</v>
      </c>
      <c r="K5" s="25">
        <v>3</v>
      </c>
      <c r="L5" s="25">
        <v>0.17921999999999999</v>
      </c>
      <c r="M5" s="25">
        <v>0</v>
      </c>
      <c r="N5" s="25">
        <v>0</v>
      </c>
      <c r="O5" s="25">
        <v>44701</v>
      </c>
      <c r="P5" s="25">
        <v>3262.6482102549999</v>
      </c>
      <c r="Q5" s="25">
        <v>2</v>
      </c>
      <c r="R5" s="25">
        <v>0.12</v>
      </c>
    </row>
    <row r="6" spans="1:18" s="4" customFormat="1" ht="15" customHeight="1" x14ac:dyDescent="0.2">
      <c r="A6" s="3" t="s">
        <v>69</v>
      </c>
      <c r="B6" s="10">
        <v>166</v>
      </c>
      <c r="C6" s="25">
        <v>377</v>
      </c>
      <c r="D6" s="25">
        <v>33.370824374999998</v>
      </c>
      <c r="E6" s="25">
        <v>154</v>
      </c>
      <c r="F6" s="25">
        <v>9.6208197799999997</v>
      </c>
      <c r="G6" s="25">
        <v>0</v>
      </c>
      <c r="H6" s="25">
        <v>0</v>
      </c>
      <c r="I6" s="25">
        <v>0</v>
      </c>
      <c r="J6" s="25">
        <v>0</v>
      </c>
      <c r="K6" s="25">
        <v>2</v>
      </c>
      <c r="L6" s="25">
        <v>7.5679999999999997E-2</v>
      </c>
      <c r="M6" s="25">
        <v>0</v>
      </c>
      <c r="N6" s="25">
        <v>0</v>
      </c>
      <c r="O6" s="25">
        <v>533</v>
      </c>
      <c r="P6" s="25">
        <v>43.067324155000001</v>
      </c>
      <c r="Q6" s="25">
        <v>2</v>
      </c>
      <c r="R6" s="25">
        <v>0.12</v>
      </c>
    </row>
    <row r="7" spans="1:18" s="4" customFormat="1" ht="15" customHeight="1" x14ac:dyDescent="0.2">
      <c r="A7" s="3" t="s">
        <v>152</v>
      </c>
      <c r="B7" s="10">
        <v>21</v>
      </c>
      <c r="C7" s="25">
        <v>20</v>
      </c>
      <c r="D7" s="25">
        <v>1.702080625</v>
      </c>
      <c r="E7" s="25">
        <v>39</v>
      </c>
      <c r="F7" s="25">
        <v>2.5485901599999998</v>
      </c>
      <c r="G7" s="25">
        <v>0</v>
      </c>
      <c r="H7" s="25">
        <v>0</v>
      </c>
      <c r="I7" s="25">
        <v>0</v>
      </c>
      <c r="J7" s="25">
        <v>0</v>
      </c>
      <c r="K7" s="25">
        <v>0</v>
      </c>
      <c r="L7" s="25">
        <v>0</v>
      </c>
      <c r="M7" s="25">
        <v>0</v>
      </c>
      <c r="N7" s="25">
        <v>0</v>
      </c>
      <c r="O7" s="25">
        <v>59</v>
      </c>
      <c r="P7" s="25">
        <v>4.2506707849999996</v>
      </c>
      <c r="Q7" s="25">
        <v>2</v>
      </c>
      <c r="R7" s="25">
        <v>0.13</v>
      </c>
    </row>
    <row r="8" spans="1:18" s="4" customFormat="1" ht="15" customHeight="1" x14ac:dyDescent="0.2">
      <c r="A8" s="3" t="s">
        <v>153</v>
      </c>
      <c r="B8" s="10">
        <v>22</v>
      </c>
      <c r="C8" s="25">
        <v>6</v>
      </c>
      <c r="D8" s="25">
        <v>0.52782562499999996</v>
      </c>
      <c r="E8" s="25">
        <v>33</v>
      </c>
      <c r="F8" s="25">
        <v>2.0079963049999998</v>
      </c>
      <c r="G8" s="25">
        <v>0</v>
      </c>
      <c r="H8" s="25">
        <v>0</v>
      </c>
      <c r="I8" s="25">
        <v>0</v>
      </c>
      <c r="J8" s="25">
        <v>0</v>
      </c>
      <c r="K8" s="25">
        <v>2</v>
      </c>
      <c r="L8" s="25">
        <v>7.5679999999999997E-2</v>
      </c>
      <c r="M8" s="25">
        <v>0</v>
      </c>
      <c r="N8" s="25">
        <v>0</v>
      </c>
      <c r="O8" s="25">
        <v>41</v>
      </c>
      <c r="P8" s="25">
        <v>2.6115019300000002</v>
      </c>
      <c r="Q8" s="25">
        <v>4</v>
      </c>
      <c r="R8" s="25">
        <v>0.23</v>
      </c>
    </row>
    <row r="9" spans="1:18" s="4" customFormat="1" ht="15" customHeight="1" x14ac:dyDescent="0.2">
      <c r="A9" s="3" t="s">
        <v>154</v>
      </c>
      <c r="B9" s="10">
        <v>21</v>
      </c>
      <c r="C9" s="25">
        <v>331</v>
      </c>
      <c r="D9" s="25">
        <v>29.3028175</v>
      </c>
      <c r="E9" s="25">
        <v>21</v>
      </c>
      <c r="F9" s="25">
        <v>1.249884105</v>
      </c>
      <c r="G9" s="25">
        <v>0</v>
      </c>
      <c r="H9" s="25">
        <v>0</v>
      </c>
      <c r="I9" s="25">
        <v>0</v>
      </c>
      <c r="J9" s="25">
        <v>0</v>
      </c>
      <c r="K9" s="25">
        <v>0</v>
      </c>
      <c r="L9" s="25">
        <v>0</v>
      </c>
      <c r="M9" s="25">
        <v>0</v>
      </c>
      <c r="N9" s="25">
        <v>0</v>
      </c>
      <c r="O9" s="25">
        <v>352</v>
      </c>
      <c r="P9" s="25">
        <v>30.552701604999999</v>
      </c>
      <c r="Q9" s="25">
        <v>11</v>
      </c>
      <c r="R9" s="25">
        <v>0.90134248500000003</v>
      </c>
    </row>
    <row r="10" spans="1:18" s="4" customFormat="1" ht="15" customHeight="1" x14ac:dyDescent="0.2">
      <c r="A10" s="3" t="s">
        <v>155</v>
      </c>
      <c r="B10" s="10">
        <v>22</v>
      </c>
      <c r="C10" s="25">
        <v>20</v>
      </c>
      <c r="D10" s="25">
        <v>1.838100625</v>
      </c>
      <c r="E10" s="25">
        <v>22</v>
      </c>
      <c r="F10" s="25">
        <v>1.342100415</v>
      </c>
      <c r="G10" s="25">
        <v>0</v>
      </c>
      <c r="H10" s="25">
        <v>0</v>
      </c>
      <c r="I10" s="25">
        <v>0</v>
      </c>
      <c r="J10" s="25">
        <v>0</v>
      </c>
      <c r="K10" s="25">
        <v>0</v>
      </c>
      <c r="L10" s="25">
        <v>0</v>
      </c>
      <c r="M10" s="25">
        <v>0</v>
      </c>
      <c r="N10" s="25">
        <v>0</v>
      </c>
      <c r="O10" s="25">
        <v>42</v>
      </c>
      <c r="P10" s="25">
        <v>3.18020104</v>
      </c>
      <c r="Q10" s="25">
        <v>3</v>
      </c>
      <c r="R10" s="25">
        <v>0.17589257999999999</v>
      </c>
    </row>
    <row r="11" spans="1:18" s="4" customFormat="1" ht="15" customHeight="1" x14ac:dyDescent="0.2">
      <c r="A11" s="3" t="s">
        <v>156</v>
      </c>
      <c r="B11" s="10">
        <v>21</v>
      </c>
      <c r="C11" s="25">
        <v>0</v>
      </c>
      <c r="D11" s="25">
        <v>0</v>
      </c>
      <c r="E11" s="25">
        <v>16</v>
      </c>
      <c r="F11" s="25">
        <v>1.00513187</v>
      </c>
      <c r="G11" s="25">
        <v>0</v>
      </c>
      <c r="H11" s="25">
        <v>0</v>
      </c>
      <c r="I11" s="25">
        <v>0</v>
      </c>
      <c r="J11" s="25">
        <v>0</v>
      </c>
      <c r="K11" s="25">
        <v>0</v>
      </c>
      <c r="L11" s="25">
        <v>0</v>
      </c>
      <c r="M11" s="25">
        <v>0</v>
      </c>
      <c r="N11" s="25">
        <v>0</v>
      </c>
      <c r="O11" s="25">
        <v>16</v>
      </c>
      <c r="P11" s="25">
        <v>1.00513187</v>
      </c>
      <c r="Q11" s="25">
        <v>3</v>
      </c>
      <c r="R11" s="25">
        <v>0.20286813000000001</v>
      </c>
    </row>
    <row r="12" spans="1:18" s="4" customFormat="1" ht="15" customHeight="1" x14ac:dyDescent="0.2">
      <c r="A12" s="3" t="s">
        <v>157</v>
      </c>
      <c r="B12" s="10">
        <v>18</v>
      </c>
      <c r="C12" s="25">
        <v>0</v>
      </c>
      <c r="D12" s="25">
        <v>0</v>
      </c>
      <c r="E12" s="25">
        <v>14</v>
      </c>
      <c r="F12" s="25">
        <v>0.93372739000000005</v>
      </c>
      <c r="G12" s="25">
        <v>0</v>
      </c>
      <c r="H12" s="25">
        <v>0</v>
      </c>
      <c r="I12" s="25">
        <v>0</v>
      </c>
      <c r="J12" s="25">
        <v>0</v>
      </c>
      <c r="K12" s="25">
        <v>0</v>
      </c>
      <c r="L12" s="25">
        <v>0</v>
      </c>
      <c r="M12" s="25">
        <v>0</v>
      </c>
      <c r="N12" s="25">
        <v>0</v>
      </c>
      <c r="O12" s="25">
        <v>14</v>
      </c>
      <c r="P12" s="25">
        <v>0.93372739000000005</v>
      </c>
      <c r="Q12" s="25">
        <v>3</v>
      </c>
      <c r="R12" s="25">
        <v>0.18461427</v>
      </c>
    </row>
    <row r="13" spans="1:18" s="4" customFormat="1" ht="15" customHeight="1" x14ac:dyDescent="0.2">
      <c r="A13" s="3" t="s">
        <v>158</v>
      </c>
      <c r="B13" s="10">
        <v>21</v>
      </c>
      <c r="C13" s="25">
        <v>0</v>
      </c>
      <c r="D13" s="25">
        <v>0</v>
      </c>
      <c r="E13" s="25">
        <v>5</v>
      </c>
      <c r="F13" s="25">
        <v>0.286846235</v>
      </c>
      <c r="G13" s="25">
        <v>0</v>
      </c>
      <c r="H13" s="25">
        <v>0</v>
      </c>
      <c r="I13" s="25">
        <v>0</v>
      </c>
      <c r="J13" s="25">
        <v>0</v>
      </c>
      <c r="K13" s="25">
        <v>0</v>
      </c>
      <c r="L13" s="25">
        <v>0</v>
      </c>
      <c r="M13" s="25">
        <v>0</v>
      </c>
      <c r="N13" s="25">
        <v>0</v>
      </c>
      <c r="O13" s="25">
        <v>5</v>
      </c>
      <c r="P13" s="25">
        <v>0.286846235</v>
      </c>
      <c r="Q13" s="25">
        <v>2</v>
      </c>
      <c r="R13" s="25">
        <v>0.12</v>
      </c>
    </row>
    <row r="14" spans="1:18" s="4" customFormat="1" ht="15" customHeight="1" x14ac:dyDescent="0.2">
      <c r="A14" s="3" t="s">
        <v>159</v>
      </c>
      <c r="B14" s="10">
        <v>20</v>
      </c>
      <c r="C14" s="25">
        <v>0</v>
      </c>
      <c r="D14" s="25">
        <v>0</v>
      </c>
      <c r="E14" s="25">
        <v>4</v>
      </c>
      <c r="F14" s="25">
        <v>0.24654329999999999</v>
      </c>
      <c r="G14" s="25">
        <v>0</v>
      </c>
      <c r="H14" s="25">
        <v>0</v>
      </c>
      <c r="I14" s="25">
        <v>0</v>
      </c>
      <c r="J14" s="25">
        <v>0</v>
      </c>
      <c r="K14" s="25">
        <v>0</v>
      </c>
      <c r="L14" s="25">
        <v>0</v>
      </c>
      <c r="M14" s="25">
        <v>0</v>
      </c>
      <c r="N14" s="25">
        <v>0</v>
      </c>
      <c r="O14" s="25">
        <v>4</v>
      </c>
      <c r="P14" s="25">
        <v>0.24654329999999999</v>
      </c>
      <c r="Q14" s="25">
        <v>2</v>
      </c>
      <c r="R14" s="25">
        <v>0.12</v>
      </c>
    </row>
    <row r="15" spans="1:18" s="4" customFormat="1" ht="14.25" customHeight="1" x14ac:dyDescent="0.2">
      <c r="A15" s="337" t="s">
        <v>104</v>
      </c>
      <c r="B15" s="337"/>
      <c r="C15" s="337"/>
      <c r="D15" s="337"/>
      <c r="E15" s="337"/>
      <c r="F15" s="337"/>
      <c r="G15" s="337"/>
      <c r="H15" s="337"/>
      <c r="I15" s="337"/>
      <c r="J15" s="337"/>
    </row>
    <row r="16" spans="1:18" s="4" customFormat="1" ht="13.5" customHeight="1" x14ac:dyDescent="0.2">
      <c r="A16" s="337" t="s">
        <v>1126</v>
      </c>
      <c r="B16" s="337"/>
      <c r="C16" s="337"/>
      <c r="D16" s="337"/>
      <c r="E16" s="337"/>
      <c r="F16" s="337"/>
      <c r="G16" s="337"/>
      <c r="H16" s="337"/>
      <c r="I16" s="337"/>
      <c r="J16" s="337"/>
    </row>
    <row r="17" spans="1:10" s="4" customFormat="1" ht="13.5" customHeight="1" x14ac:dyDescent="0.2">
      <c r="A17" s="337" t="s">
        <v>376</v>
      </c>
      <c r="B17" s="337"/>
      <c r="C17" s="337"/>
      <c r="D17" s="337"/>
      <c r="E17" s="337"/>
      <c r="F17" s="337"/>
      <c r="G17" s="337"/>
      <c r="H17" s="337"/>
      <c r="I17" s="337"/>
      <c r="J17" s="337"/>
    </row>
    <row r="18" spans="1:10" s="4" customFormat="1" ht="28.35" customHeight="1" x14ac:dyDescent="0.2"/>
  </sheetData>
  <mergeCells count="16">
    <mergeCell ref="A17:J17"/>
    <mergeCell ref="A1:R1"/>
    <mergeCell ref="A2:A4"/>
    <mergeCell ref="B2:B4"/>
    <mergeCell ref="C2:D3"/>
    <mergeCell ref="E2:F3"/>
    <mergeCell ref="G2:J2"/>
    <mergeCell ref="K2:N2"/>
    <mergeCell ref="O2:P3"/>
    <mergeCell ref="Q2:R3"/>
    <mergeCell ref="G3:H3"/>
    <mergeCell ref="I3:J3"/>
    <mergeCell ref="K3:L3"/>
    <mergeCell ref="M3:N3"/>
    <mergeCell ref="A15:J15"/>
    <mergeCell ref="A16:J16"/>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selection activeCell="A33" sqref="A33:J33"/>
    </sheetView>
  </sheetViews>
  <sheetFormatPr defaultRowHeight="12.75" x14ac:dyDescent="0.2"/>
  <cols>
    <col min="1" max="1" width="12.140625" bestFit="1" customWidth="1"/>
    <col min="2" max="2" width="9.140625" bestFit="1" customWidth="1"/>
    <col min="3" max="18" width="13.5703125" bestFit="1" customWidth="1"/>
    <col min="19" max="19" width="5" bestFit="1" customWidth="1"/>
  </cols>
  <sheetData>
    <row r="1" spans="1:18" ht="18" customHeight="1" x14ac:dyDescent="0.2">
      <c r="A1" s="335" t="s">
        <v>547</v>
      </c>
      <c r="B1" s="335"/>
      <c r="C1" s="335"/>
      <c r="D1" s="335"/>
      <c r="E1" s="335"/>
      <c r="F1" s="335"/>
      <c r="G1" s="335"/>
      <c r="H1" s="335"/>
      <c r="I1" s="335"/>
      <c r="J1" s="335"/>
      <c r="K1" s="335"/>
      <c r="L1" s="335"/>
      <c r="M1" s="335"/>
      <c r="N1" s="335"/>
    </row>
    <row r="2" spans="1:18" s="4" customFormat="1" ht="25.5" customHeight="1" x14ac:dyDescent="0.2">
      <c r="A2" s="339" t="s">
        <v>536</v>
      </c>
      <c r="B2" s="339" t="s">
        <v>271</v>
      </c>
      <c r="C2" s="362" t="s">
        <v>537</v>
      </c>
      <c r="D2" s="363"/>
      <c r="E2" s="362" t="s">
        <v>538</v>
      </c>
      <c r="F2" s="363"/>
      <c r="G2" s="359" t="s">
        <v>539</v>
      </c>
      <c r="H2" s="360"/>
      <c r="I2" s="360"/>
      <c r="J2" s="361"/>
      <c r="K2" s="359" t="s">
        <v>540</v>
      </c>
      <c r="L2" s="360"/>
      <c r="M2" s="360"/>
      <c r="N2" s="361"/>
      <c r="O2" s="362" t="s">
        <v>146</v>
      </c>
      <c r="P2" s="363"/>
      <c r="Q2" s="414" t="s">
        <v>541</v>
      </c>
      <c r="R2" s="415"/>
    </row>
    <row r="3" spans="1:18" s="4" customFormat="1" ht="13.5" customHeight="1" x14ac:dyDescent="0.2">
      <c r="A3" s="413"/>
      <c r="B3" s="413"/>
      <c r="C3" s="364"/>
      <c r="D3" s="365"/>
      <c r="E3" s="364"/>
      <c r="F3" s="365"/>
      <c r="G3" s="359" t="s">
        <v>542</v>
      </c>
      <c r="H3" s="361"/>
      <c r="I3" s="359" t="s">
        <v>543</v>
      </c>
      <c r="J3" s="361"/>
      <c r="K3" s="359" t="s">
        <v>542</v>
      </c>
      <c r="L3" s="361"/>
      <c r="M3" s="359" t="s">
        <v>543</v>
      </c>
      <c r="N3" s="361"/>
      <c r="O3" s="364"/>
      <c r="P3" s="365"/>
      <c r="Q3" s="416"/>
      <c r="R3" s="417"/>
    </row>
    <row r="4" spans="1:18" s="4" customFormat="1" ht="27" customHeight="1" x14ac:dyDescent="0.2">
      <c r="A4" s="340"/>
      <c r="B4" s="340"/>
      <c r="C4" s="16" t="s">
        <v>544</v>
      </c>
      <c r="D4" s="15" t="s">
        <v>545</v>
      </c>
      <c r="E4" s="16" t="s">
        <v>544</v>
      </c>
      <c r="F4" s="15" t="s">
        <v>545</v>
      </c>
      <c r="G4" s="16" t="s">
        <v>544</v>
      </c>
      <c r="H4" s="15" t="s">
        <v>545</v>
      </c>
      <c r="I4" s="16" t="s">
        <v>544</v>
      </c>
      <c r="J4" s="15" t="s">
        <v>545</v>
      </c>
      <c r="K4" s="16" t="s">
        <v>544</v>
      </c>
      <c r="L4" s="15" t="s">
        <v>545</v>
      </c>
      <c r="M4" s="16" t="s">
        <v>544</v>
      </c>
      <c r="N4" s="15" t="s">
        <v>545</v>
      </c>
      <c r="O4" s="16" t="s">
        <v>544</v>
      </c>
      <c r="P4" s="15" t="s">
        <v>545</v>
      </c>
      <c r="Q4" s="16" t="s">
        <v>544</v>
      </c>
      <c r="R4" s="15" t="s">
        <v>545</v>
      </c>
    </row>
    <row r="5" spans="1:18" s="4" customFormat="1" ht="15" customHeight="1" x14ac:dyDescent="0.2">
      <c r="A5" s="3" t="s">
        <v>68</v>
      </c>
      <c r="B5" s="10">
        <v>246</v>
      </c>
      <c r="C5" s="41">
        <v>57674584</v>
      </c>
      <c r="D5" s="31">
        <v>4810454.3916689996</v>
      </c>
      <c r="E5" s="41">
        <v>214758366</v>
      </c>
      <c r="F5" s="41">
        <v>15597519.7223446</v>
      </c>
      <c r="G5" s="41">
        <v>783312918</v>
      </c>
      <c r="H5" s="41">
        <v>71028905.386217803</v>
      </c>
      <c r="I5" s="41">
        <v>731721304</v>
      </c>
      <c r="J5" s="41">
        <v>63892970.901222497</v>
      </c>
      <c r="K5" s="41">
        <v>86282094</v>
      </c>
      <c r="L5" s="31">
        <v>6728006.9254511604</v>
      </c>
      <c r="M5" s="41">
        <v>40129282</v>
      </c>
      <c r="N5" s="31">
        <v>2927001.61905709</v>
      </c>
      <c r="O5" s="66">
        <v>1913878548</v>
      </c>
      <c r="P5" s="41">
        <v>164984858.950562</v>
      </c>
      <c r="Q5" s="31">
        <v>3800266</v>
      </c>
      <c r="R5" s="31">
        <v>274930.59255605499</v>
      </c>
    </row>
    <row r="6" spans="1:18" s="4" customFormat="1" ht="15" customHeight="1" x14ac:dyDescent="0.2">
      <c r="A6" s="3" t="s">
        <v>69</v>
      </c>
      <c r="B6" s="10">
        <v>166</v>
      </c>
      <c r="C6" s="41">
        <v>44706589</v>
      </c>
      <c r="D6" s="31">
        <v>3821873.0832246998</v>
      </c>
      <c r="E6" s="41">
        <v>173101294</v>
      </c>
      <c r="F6" s="41">
        <v>11341282.606447401</v>
      </c>
      <c r="G6" s="41">
        <v>770623623</v>
      </c>
      <c r="H6" s="41">
        <v>69703709.043653801</v>
      </c>
      <c r="I6" s="41">
        <v>708366556</v>
      </c>
      <c r="J6" s="41">
        <v>62175950.952291198</v>
      </c>
      <c r="K6" s="41">
        <v>80363303</v>
      </c>
      <c r="L6" s="31">
        <v>5842856.2690802002</v>
      </c>
      <c r="M6" s="41">
        <v>39981855</v>
      </c>
      <c r="N6" s="31">
        <v>2696903.3061898602</v>
      </c>
      <c r="O6" s="66">
        <v>1817143220</v>
      </c>
      <c r="P6" s="41">
        <v>155582575.260887</v>
      </c>
      <c r="Q6" s="31">
        <v>4337096</v>
      </c>
      <c r="R6" s="31">
        <v>276558.72975971497</v>
      </c>
    </row>
    <row r="7" spans="1:18" s="4" customFormat="1" ht="15" customHeight="1" x14ac:dyDescent="0.2">
      <c r="A7" s="3" t="s">
        <v>152</v>
      </c>
      <c r="B7" s="10">
        <v>21</v>
      </c>
      <c r="C7" s="31">
        <v>4993824</v>
      </c>
      <c r="D7" s="31">
        <v>433691.273762225</v>
      </c>
      <c r="E7" s="41">
        <v>19971346</v>
      </c>
      <c r="F7" s="31">
        <v>1431956.7571702399</v>
      </c>
      <c r="G7" s="41">
        <v>69599045</v>
      </c>
      <c r="H7" s="31">
        <v>6570818.3973215204</v>
      </c>
      <c r="I7" s="41">
        <v>67963276</v>
      </c>
      <c r="J7" s="31">
        <v>6169967.5836405698</v>
      </c>
      <c r="K7" s="31">
        <v>9224410</v>
      </c>
      <c r="L7" s="31">
        <v>711977.43302098499</v>
      </c>
      <c r="M7" s="31">
        <v>4247393</v>
      </c>
      <c r="N7" s="31">
        <v>301815.939864085</v>
      </c>
      <c r="O7" s="41">
        <v>175999294</v>
      </c>
      <c r="P7" s="41">
        <v>15620227.3847796</v>
      </c>
      <c r="Q7" s="31">
        <v>4567264</v>
      </c>
      <c r="R7" s="31">
        <v>351290.31786055502</v>
      </c>
    </row>
    <row r="8" spans="1:18" s="4" customFormat="1" ht="15" customHeight="1" x14ac:dyDescent="0.2">
      <c r="A8" s="3" t="s">
        <v>153</v>
      </c>
      <c r="B8" s="10">
        <v>22</v>
      </c>
      <c r="C8" s="31">
        <v>4991448</v>
      </c>
      <c r="D8" s="31">
        <v>446740.88998507499</v>
      </c>
      <c r="E8" s="41">
        <v>21801493</v>
      </c>
      <c r="F8" s="31">
        <v>1430486.52776758</v>
      </c>
      <c r="G8" s="41">
        <v>86598523</v>
      </c>
      <c r="H8" s="31">
        <v>8491735.6803199295</v>
      </c>
      <c r="I8" s="41">
        <v>82860071</v>
      </c>
      <c r="J8" s="31">
        <v>7927461.3851190498</v>
      </c>
      <c r="K8" s="31">
        <v>9968877</v>
      </c>
      <c r="L8" s="31">
        <v>712976.86946806498</v>
      </c>
      <c r="M8" s="31">
        <v>5105748</v>
      </c>
      <c r="N8" s="31">
        <v>332671.50878594001</v>
      </c>
      <c r="O8" s="41">
        <v>211326160</v>
      </c>
      <c r="P8" s="41">
        <v>19342072.861445598</v>
      </c>
      <c r="Q8" s="31">
        <v>3796577</v>
      </c>
      <c r="R8" s="31">
        <v>285599.44376459997</v>
      </c>
    </row>
    <row r="9" spans="1:18" s="4" customFormat="1" ht="15" customHeight="1" x14ac:dyDescent="0.2">
      <c r="A9" s="3" t="s">
        <v>154</v>
      </c>
      <c r="B9" s="10">
        <v>21</v>
      </c>
      <c r="C9" s="31">
        <v>5182508</v>
      </c>
      <c r="D9" s="31">
        <v>468591.042712475</v>
      </c>
      <c r="E9" s="41">
        <v>20044920</v>
      </c>
      <c r="F9" s="31">
        <v>1317353.4264954999</v>
      </c>
      <c r="G9" s="41">
        <v>84577639</v>
      </c>
      <c r="H9" s="31">
        <v>8445192.8997977693</v>
      </c>
      <c r="I9" s="41">
        <v>76522830</v>
      </c>
      <c r="J9" s="31">
        <v>7441947.8226933302</v>
      </c>
      <c r="K9" s="31">
        <v>8967595</v>
      </c>
      <c r="L9" s="31">
        <v>651758.49147938006</v>
      </c>
      <c r="M9" s="31">
        <v>4212883</v>
      </c>
      <c r="N9" s="31">
        <v>285772.96485312498</v>
      </c>
      <c r="O9" s="41">
        <v>199508375</v>
      </c>
      <c r="P9" s="41">
        <v>18610616.6480316</v>
      </c>
      <c r="Q9" s="31">
        <v>3992821</v>
      </c>
      <c r="R9" s="31">
        <v>300615.84119713499</v>
      </c>
    </row>
    <row r="10" spans="1:18" s="4" customFormat="1" ht="15" customHeight="1" x14ac:dyDescent="0.2">
      <c r="A10" s="3" t="s">
        <v>155</v>
      </c>
      <c r="B10" s="10">
        <v>22</v>
      </c>
      <c r="C10" s="31">
        <v>4672793</v>
      </c>
      <c r="D10" s="31">
        <v>429456.78759214998</v>
      </c>
      <c r="E10" s="41">
        <v>21816111</v>
      </c>
      <c r="F10" s="31">
        <v>1476882.3651340301</v>
      </c>
      <c r="G10" s="41">
        <v>77931556</v>
      </c>
      <c r="H10" s="31">
        <v>7947392.3607037198</v>
      </c>
      <c r="I10" s="41">
        <v>76059866</v>
      </c>
      <c r="J10" s="31">
        <v>7553894.06608715</v>
      </c>
      <c r="K10" s="41">
        <v>11475161</v>
      </c>
      <c r="L10" s="31">
        <v>870430.04526865506</v>
      </c>
      <c r="M10" s="31">
        <v>5324918</v>
      </c>
      <c r="N10" s="31">
        <v>379021.05009510001</v>
      </c>
      <c r="O10" s="41">
        <v>197280405</v>
      </c>
      <c r="P10" s="41">
        <v>18657076.674880799</v>
      </c>
      <c r="Q10" s="31">
        <v>4353922</v>
      </c>
      <c r="R10" s="31">
        <v>350440.90064361499</v>
      </c>
    </row>
    <row r="11" spans="1:18" s="4" customFormat="1" ht="15" customHeight="1" x14ac:dyDescent="0.2">
      <c r="A11" s="3" t="s">
        <v>156</v>
      </c>
      <c r="B11" s="10">
        <v>21</v>
      </c>
      <c r="C11" s="31">
        <v>4086103</v>
      </c>
      <c r="D11" s="31">
        <v>394229.13651310001</v>
      </c>
      <c r="E11" s="41">
        <v>21581854</v>
      </c>
      <c r="F11" s="31">
        <v>1544987.2236541801</v>
      </c>
      <c r="G11" s="41">
        <v>80237798</v>
      </c>
      <c r="H11" s="31">
        <v>8626841.1499275807</v>
      </c>
      <c r="I11" s="41">
        <v>78161817</v>
      </c>
      <c r="J11" s="31">
        <v>8184551.27808748</v>
      </c>
      <c r="K11" s="41">
        <v>11369088</v>
      </c>
      <c r="L11" s="31">
        <v>901552.53595318506</v>
      </c>
      <c r="M11" s="31">
        <v>5249072</v>
      </c>
      <c r="N11" s="31">
        <v>393970.99750629999</v>
      </c>
      <c r="O11" s="41">
        <v>200685732</v>
      </c>
      <c r="P11" s="41">
        <v>20046132.321641799</v>
      </c>
      <c r="Q11" s="31">
        <v>4152480</v>
      </c>
      <c r="R11" s="31">
        <v>341915.25601266499</v>
      </c>
    </row>
    <row r="12" spans="1:18" s="4" customFormat="1" ht="15" customHeight="1" x14ac:dyDescent="0.2">
      <c r="A12" s="3" t="s">
        <v>157</v>
      </c>
      <c r="B12" s="10">
        <v>18</v>
      </c>
      <c r="C12" s="31">
        <v>5832447</v>
      </c>
      <c r="D12" s="31">
        <v>540039.54469492496</v>
      </c>
      <c r="E12" s="41">
        <v>21640734</v>
      </c>
      <c r="F12" s="31">
        <v>1464394.07776854</v>
      </c>
      <c r="G12" s="41">
        <v>104142054</v>
      </c>
      <c r="H12" s="41">
        <v>10662246.770992201</v>
      </c>
      <c r="I12" s="41">
        <v>87133996</v>
      </c>
      <c r="J12" s="31">
        <v>8675527.5469219498</v>
      </c>
      <c r="K12" s="31">
        <v>9897504</v>
      </c>
      <c r="L12" s="31">
        <v>753661.14593340002</v>
      </c>
      <c r="M12" s="31">
        <v>5036142</v>
      </c>
      <c r="N12" s="31">
        <v>362771.88757834502</v>
      </c>
      <c r="O12" s="41">
        <v>233682877</v>
      </c>
      <c r="P12" s="41">
        <v>22458640.973889399</v>
      </c>
      <c r="Q12" s="31">
        <v>3859031</v>
      </c>
      <c r="R12" s="31">
        <v>284743.01803734998</v>
      </c>
    </row>
    <row r="13" spans="1:18" s="4" customFormat="1" ht="15" customHeight="1" x14ac:dyDescent="0.2">
      <c r="A13" s="3" t="s">
        <v>158</v>
      </c>
      <c r="B13" s="10">
        <v>21</v>
      </c>
      <c r="C13" s="31">
        <v>8230210</v>
      </c>
      <c r="D13" s="31">
        <v>667269.8694967</v>
      </c>
      <c r="E13" s="41">
        <v>24929740</v>
      </c>
      <c r="F13" s="31">
        <v>1488064.90156005</v>
      </c>
      <c r="G13" s="41">
        <v>123060526</v>
      </c>
      <c r="H13" s="41">
        <v>10742713.3942704</v>
      </c>
      <c r="I13" s="41">
        <v>101343656</v>
      </c>
      <c r="J13" s="31">
        <v>8520364.09894168</v>
      </c>
      <c r="K13" s="31">
        <v>9592185</v>
      </c>
      <c r="L13" s="31">
        <v>664312.25035985501</v>
      </c>
      <c r="M13" s="31">
        <v>5482238</v>
      </c>
      <c r="N13" s="31">
        <v>350545.59079273499</v>
      </c>
      <c r="O13" s="41">
        <v>272638555</v>
      </c>
      <c r="P13" s="41">
        <v>22433270.105421402</v>
      </c>
      <c r="Q13" s="31">
        <v>5134553</v>
      </c>
      <c r="R13" s="31">
        <v>317298.01586096501</v>
      </c>
    </row>
    <row r="14" spans="1:18" s="4" customFormat="1" ht="15" customHeight="1" x14ac:dyDescent="0.2">
      <c r="A14" s="3" t="s">
        <v>159</v>
      </c>
      <c r="B14" s="10">
        <v>20</v>
      </c>
      <c r="C14" s="31">
        <v>6717256</v>
      </c>
      <c r="D14" s="31">
        <v>441854.53846805001</v>
      </c>
      <c r="E14" s="41">
        <v>21315096</v>
      </c>
      <c r="F14" s="31">
        <v>1187157.3268972901</v>
      </c>
      <c r="G14" s="41">
        <v>144476482</v>
      </c>
      <c r="H14" s="31">
        <v>8216768.3903207304</v>
      </c>
      <c r="I14" s="41">
        <v>138321044</v>
      </c>
      <c r="J14" s="31">
        <v>7702237.1707999799</v>
      </c>
      <c r="K14" s="31">
        <v>9868483</v>
      </c>
      <c r="L14" s="31">
        <v>576187.49759666994</v>
      </c>
      <c r="M14" s="31">
        <v>5323461</v>
      </c>
      <c r="N14" s="31">
        <v>290333.36671422998</v>
      </c>
      <c r="O14" s="41">
        <v>326021822</v>
      </c>
      <c r="P14" s="41">
        <v>18414538.290796999</v>
      </c>
      <c r="Q14" s="31">
        <v>4337096</v>
      </c>
      <c r="R14" s="31">
        <v>276558.72975971497</v>
      </c>
    </row>
    <row r="15" spans="1:18" s="4" customFormat="1" ht="14.25" customHeight="1" x14ac:dyDescent="0.2">
      <c r="A15" s="337" t="s">
        <v>104</v>
      </c>
      <c r="B15" s="337"/>
      <c r="C15" s="337"/>
      <c r="D15" s="337"/>
      <c r="E15" s="337"/>
      <c r="F15" s="337"/>
      <c r="G15" s="337"/>
      <c r="H15" s="337"/>
      <c r="I15" s="337"/>
      <c r="J15" s="337"/>
      <c r="K15" s="337"/>
      <c r="L15" s="337"/>
      <c r="M15" s="337"/>
      <c r="N15" s="337"/>
      <c r="O15" s="337"/>
      <c r="P15" s="337"/>
      <c r="Q15" s="337"/>
      <c r="R15" s="337"/>
    </row>
    <row r="16" spans="1:18" s="4" customFormat="1" ht="13.5" customHeight="1" x14ac:dyDescent="0.2">
      <c r="A16" s="337" t="s">
        <v>1126</v>
      </c>
      <c r="B16" s="337"/>
      <c r="C16" s="337"/>
      <c r="D16" s="337"/>
      <c r="E16" s="337"/>
      <c r="F16" s="337"/>
      <c r="G16" s="337"/>
      <c r="H16" s="337"/>
      <c r="I16" s="337"/>
      <c r="J16" s="337"/>
      <c r="K16" s="337"/>
      <c r="L16" s="337"/>
      <c r="M16" s="337"/>
      <c r="N16" s="337"/>
      <c r="O16" s="337"/>
      <c r="P16" s="337"/>
      <c r="Q16" s="337"/>
      <c r="R16" s="337"/>
    </row>
    <row r="17" spans="1:18" s="4" customFormat="1" ht="13.5" customHeight="1" x14ac:dyDescent="0.2">
      <c r="A17" s="337" t="s">
        <v>432</v>
      </c>
      <c r="B17" s="337"/>
      <c r="C17" s="337"/>
      <c r="D17" s="337"/>
      <c r="E17" s="337"/>
      <c r="F17" s="337"/>
      <c r="G17" s="337"/>
      <c r="H17" s="337"/>
      <c r="I17" s="337"/>
      <c r="J17" s="337"/>
      <c r="K17" s="337"/>
      <c r="L17" s="337"/>
      <c r="M17" s="337"/>
      <c r="N17" s="337"/>
      <c r="O17" s="337"/>
      <c r="P17" s="337"/>
      <c r="Q17" s="337"/>
      <c r="R17" s="337"/>
    </row>
    <row r="18" spans="1:18" s="4" customFormat="1" ht="28.35" customHeight="1" x14ac:dyDescent="0.2"/>
  </sheetData>
  <mergeCells count="16">
    <mergeCell ref="A1:N1"/>
    <mergeCell ref="A2:A4"/>
    <mergeCell ref="B2:B4"/>
    <mergeCell ref="C2:D3"/>
    <mergeCell ref="E2:F3"/>
    <mergeCell ref="G2:J2"/>
    <mergeCell ref="K2:N2"/>
    <mergeCell ref="A15:R15"/>
    <mergeCell ref="A16:R16"/>
    <mergeCell ref="A17:R17"/>
    <mergeCell ref="O2:P3"/>
    <mergeCell ref="Q2:R3"/>
    <mergeCell ref="G3:H3"/>
    <mergeCell ref="I3:J3"/>
    <mergeCell ref="K3:L3"/>
    <mergeCell ref="M3:N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election activeCell="A33" sqref="A33:J33"/>
    </sheetView>
  </sheetViews>
  <sheetFormatPr defaultRowHeight="12.75" x14ac:dyDescent="0.2"/>
  <cols>
    <col min="1" max="1" width="13.42578125" bestFit="1" customWidth="1"/>
    <col min="2" max="6" width="10.7109375" bestFit="1" customWidth="1"/>
    <col min="7" max="7" width="11.28515625" bestFit="1" customWidth="1"/>
    <col min="8" max="12" width="10.7109375" bestFit="1" customWidth="1"/>
    <col min="13" max="13" width="10.85546875" bestFit="1" customWidth="1"/>
    <col min="14" max="14" width="4.7109375" bestFit="1" customWidth="1"/>
  </cols>
  <sheetData>
    <row r="1" spans="1:13" ht="17.25" customHeight="1" x14ac:dyDescent="0.2">
      <c r="A1" s="420" t="s">
        <v>548</v>
      </c>
      <c r="B1" s="420"/>
      <c r="C1" s="420"/>
      <c r="D1" s="420"/>
      <c r="E1" s="420"/>
      <c r="F1" s="420"/>
      <c r="G1" s="420"/>
      <c r="H1" s="420"/>
      <c r="I1" s="420"/>
      <c r="J1" s="420"/>
      <c r="K1" s="420"/>
      <c r="L1" s="420"/>
      <c r="M1" s="420"/>
    </row>
    <row r="2" spans="1:13" s="4" customFormat="1" ht="17.25" customHeight="1" x14ac:dyDescent="0.2">
      <c r="A2" s="339" t="s">
        <v>536</v>
      </c>
      <c r="B2" s="359" t="s">
        <v>243</v>
      </c>
      <c r="C2" s="360"/>
      <c r="D2" s="360"/>
      <c r="E2" s="360"/>
      <c r="F2" s="360"/>
      <c r="G2" s="361"/>
      <c r="H2" s="359" t="s">
        <v>244</v>
      </c>
      <c r="I2" s="360"/>
      <c r="J2" s="360"/>
      <c r="K2" s="360"/>
      <c r="L2" s="360"/>
      <c r="M2" s="361"/>
    </row>
    <row r="3" spans="1:13" s="4" customFormat="1" ht="27" customHeight="1" x14ac:dyDescent="0.2">
      <c r="A3" s="413"/>
      <c r="B3" s="355" t="s">
        <v>549</v>
      </c>
      <c r="C3" s="356"/>
      <c r="D3" s="355" t="s">
        <v>550</v>
      </c>
      <c r="E3" s="356"/>
      <c r="F3" s="347" t="s">
        <v>146</v>
      </c>
      <c r="G3" s="418" t="s">
        <v>551</v>
      </c>
      <c r="H3" s="355" t="s">
        <v>549</v>
      </c>
      <c r="I3" s="356"/>
      <c r="J3" s="355" t="s">
        <v>550</v>
      </c>
      <c r="K3" s="356"/>
      <c r="L3" s="347" t="s">
        <v>146</v>
      </c>
      <c r="M3" s="418" t="s">
        <v>551</v>
      </c>
    </row>
    <row r="4" spans="1:13" s="4" customFormat="1" ht="27" customHeight="1" x14ac:dyDescent="0.2">
      <c r="A4" s="340"/>
      <c r="B4" s="16" t="s">
        <v>552</v>
      </c>
      <c r="C4" s="16" t="s">
        <v>553</v>
      </c>
      <c r="D4" s="16" t="s">
        <v>554</v>
      </c>
      <c r="E4" s="16" t="s">
        <v>555</v>
      </c>
      <c r="F4" s="349"/>
      <c r="G4" s="419"/>
      <c r="H4" s="16" t="s">
        <v>552</v>
      </c>
      <c r="I4" s="16" t="s">
        <v>553</v>
      </c>
      <c r="J4" s="16" t="s">
        <v>554</v>
      </c>
      <c r="K4" s="16" t="s">
        <v>555</v>
      </c>
      <c r="L4" s="349"/>
      <c r="M4" s="419"/>
    </row>
    <row r="5" spans="1:13" s="4" customFormat="1" ht="18" customHeight="1" x14ac:dyDescent="0.2">
      <c r="A5" s="3" t="s">
        <v>68</v>
      </c>
      <c r="B5" s="25">
        <v>10.68</v>
      </c>
      <c r="C5" s="25">
        <v>0.34</v>
      </c>
      <c r="D5" s="25">
        <v>0.06</v>
      </c>
      <c r="E5" s="25">
        <v>0</v>
      </c>
      <c r="F5" s="25">
        <v>11.08</v>
      </c>
      <c r="G5" s="25">
        <v>17.89</v>
      </c>
      <c r="H5" s="31">
        <v>115457.08</v>
      </c>
      <c r="I5" s="25">
        <v>2212.9499999999998</v>
      </c>
      <c r="J5" s="25">
        <v>18941.509999999998</v>
      </c>
      <c r="K5" s="25">
        <v>3210.19</v>
      </c>
      <c r="L5" s="31">
        <v>139821.73000000001</v>
      </c>
      <c r="M5" s="25">
        <v>1617.45</v>
      </c>
    </row>
    <row r="6" spans="1:13" s="4" customFormat="1" ht="18" customHeight="1" x14ac:dyDescent="0.2">
      <c r="A6" s="3" t="s">
        <v>69</v>
      </c>
      <c r="B6" s="25">
        <v>0.71</v>
      </c>
      <c r="C6" s="25">
        <v>0.04</v>
      </c>
      <c r="D6" s="25">
        <v>0</v>
      </c>
      <c r="E6" s="25">
        <v>0</v>
      </c>
      <c r="F6" s="25">
        <v>0.75</v>
      </c>
      <c r="G6" s="25">
        <v>18.82</v>
      </c>
      <c r="H6" s="25">
        <v>98944.15</v>
      </c>
      <c r="I6" s="25">
        <v>2107.08</v>
      </c>
      <c r="J6" s="25">
        <v>12401.25</v>
      </c>
      <c r="K6" s="25">
        <v>1699.46</v>
      </c>
      <c r="L6" s="31">
        <v>115151.94</v>
      </c>
      <c r="M6" s="25">
        <v>1805.85</v>
      </c>
    </row>
    <row r="7" spans="1:13" s="4" customFormat="1" ht="18" customHeight="1" x14ac:dyDescent="0.2">
      <c r="A7" s="3" t="s">
        <v>152</v>
      </c>
      <c r="B7" s="25">
        <v>0.12</v>
      </c>
      <c r="C7" s="25">
        <v>0.02</v>
      </c>
      <c r="D7" s="25">
        <v>0</v>
      </c>
      <c r="E7" s="25">
        <v>0</v>
      </c>
      <c r="F7" s="25">
        <v>0.14000000000000001</v>
      </c>
      <c r="G7" s="25">
        <v>17.98</v>
      </c>
      <c r="H7" s="25">
        <v>9426.5</v>
      </c>
      <c r="I7" s="25">
        <v>160.96</v>
      </c>
      <c r="J7" s="25">
        <v>1453.52</v>
      </c>
      <c r="K7" s="25">
        <v>144.61000000000001</v>
      </c>
      <c r="L7" s="25">
        <v>11185.59</v>
      </c>
      <c r="M7" s="25">
        <v>0</v>
      </c>
    </row>
    <row r="8" spans="1:13" s="4" customFormat="1" ht="18" customHeight="1" x14ac:dyDescent="0.2">
      <c r="A8" s="3" t="s">
        <v>153</v>
      </c>
      <c r="B8" s="25">
        <v>0.13</v>
      </c>
      <c r="C8" s="25">
        <v>0</v>
      </c>
      <c r="D8" s="25">
        <v>0</v>
      </c>
      <c r="E8" s="25">
        <v>0</v>
      </c>
      <c r="F8" s="25">
        <v>0.13</v>
      </c>
      <c r="G8" s="25">
        <v>18.09</v>
      </c>
      <c r="H8" s="25">
        <v>12422.3</v>
      </c>
      <c r="I8" s="25">
        <v>373.97</v>
      </c>
      <c r="J8" s="25">
        <v>1275.3499999999999</v>
      </c>
      <c r="K8" s="25">
        <v>208.78</v>
      </c>
      <c r="L8" s="25">
        <v>14280.4</v>
      </c>
      <c r="M8" s="25">
        <v>1663.79</v>
      </c>
    </row>
    <row r="9" spans="1:13" s="4" customFormat="1" ht="18" customHeight="1" x14ac:dyDescent="0.2">
      <c r="A9" s="3" t="s">
        <v>154</v>
      </c>
      <c r="B9" s="25">
        <v>0.13</v>
      </c>
      <c r="C9" s="25">
        <v>0.02</v>
      </c>
      <c r="D9" s="25">
        <v>0</v>
      </c>
      <c r="E9" s="25">
        <v>0</v>
      </c>
      <c r="F9" s="25">
        <v>0.15</v>
      </c>
      <c r="G9" s="25">
        <v>18.2</v>
      </c>
      <c r="H9" s="25">
        <v>11243.01</v>
      </c>
      <c r="I9" s="25">
        <v>299.39999999999998</v>
      </c>
      <c r="J9" s="25">
        <v>1645.06</v>
      </c>
      <c r="K9" s="25">
        <v>394.04</v>
      </c>
      <c r="L9" s="25">
        <v>13581.51</v>
      </c>
      <c r="M9" s="25">
        <v>1692.85</v>
      </c>
    </row>
    <row r="10" spans="1:13" s="4" customFormat="1" ht="18" customHeight="1" x14ac:dyDescent="0.2">
      <c r="A10" s="3" t="s">
        <v>155</v>
      </c>
      <c r="B10" s="25">
        <v>0.11</v>
      </c>
      <c r="C10" s="25">
        <v>0</v>
      </c>
      <c r="D10" s="25">
        <v>0</v>
      </c>
      <c r="E10" s="25">
        <v>0</v>
      </c>
      <c r="F10" s="25">
        <v>0.11</v>
      </c>
      <c r="G10" s="25">
        <v>18.309999999999999</v>
      </c>
      <c r="H10" s="25">
        <v>12392.17</v>
      </c>
      <c r="I10" s="25">
        <v>161.07</v>
      </c>
      <c r="J10" s="25">
        <v>1323.05</v>
      </c>
      <c r="K10" s="25">
        <v>124.62</v>
      </c>
      <c r="L10" s="25">
        <v>14000.91</v>
      </c>
      <c r="M10" s="25">
        <v>1708.07</v>
      </c>
    </row>
    <row r="11" spans="1:13" s="4" customFormat="1" ht="18" customHeight="1" x14ac:dyDescent="0.2">
      <c r="A11" s="3" t="s">
        <v>156</v>
      </c>
      <c r="B11" s="25">
        <v>0.05</v>
      </c>
      <c r="C11" s="25">
        <v>0</v>
      </c>
      <c r="D11" s="25">
        <v>0</v>
      </c>
      <c r="E11" s="25">
        <v>0</v>
      </c>
      <c r="F11" s="25">
        <v>0.05</v>
      </c>
      <c r="G11" s="25">
        <v>18.420000000000002</v>
      </c>
      <c r="H11" s="25">
        <v>9001.41</v>
      </c>
      <c r="I11" s="25">
        <v>108.61</v>
      </c>
      <c r="J11" s="25">
        <v>1187.5999999999999</v>
      </c>
      <c r="K11" s="25">
        <v>133.41</v>
      </c>
      <c r="L11" s="25">
        <v>10431.030000000001</v>
      </c>
      <c r="M11" s="25">
        <v>1730.54</v>
      </c>
    </row>
    <row r="12" spans="1:13" s="4" customFormat="1" ht="18" customHeight="1" x14ac:dyDescent="0.2">
      <c r="A12" s="3" t="s">
        <v>157</v>
      </c>
      <c r="B12" s="25">
        <v>7.0000000000000007E-2</v>
      </c>
      <c r="C12" s="25">
        <v>0</v>
      </c>
      <c r="D12" s="25">
        <v>0</v>
      </c>
      <c r="E12" s="25">
        <v>0</v>
      </c>
      <c r="F12" s="25">
        <v>0</v>
      </c>
      <c r="G12" s="25">
        <v>7.0000000000000007E-2</v>
      </c>
      <c r="H12" s="25">
        <v>16643.84</v>
      </c>
      <c r="I12" s="25">
        <v>347.61</v>
      </c>
      <c r="J12" s="25">
        <v>1857.61</v>
      </c>
      <c r="K12" s="25">
        <v>264.74</v>
      </c>
      <c r="L12" s="25">
        <v>19113.8</v>
      </c>
      <c r="M12" s="25">
        <v>1735.74</v>
      </c>
    </row>
    <row r="13" spans="1:13" s="4" customFormat="1" ht="18" customHeight="1" x14ac:dyDescent="0.2">
      <c r="A13" s="3" t="s">
        <v>158</v>
      </c>
      <c r="B13" s="25">
        <v>0.14000000000000001</v>
      </c>
      <c r="C13" s="25">
        <v>0</v>
      </c>
      <c r="D13" s="25">
        <v>0</v>
      </c>
      <c r="E13" s="25">
        <v>0</v>
      </c>
      <c r="F13" s="25">
        <v>0</v>
      </c>
      <c r="G13" s="25">
        <v>0.14000000000000001</v>
      </c>
      <c r="H13" s="25">
        <v>19279.05</v>
      </c>
      <c r="I13" s="25">
        <v>359.46</v>
      </c>
      <c r="J13" s="25">
        <v>2456.09</v>
      </c>
      <c r="K13" s="25">
        <v>272.48</v>
      </c>
      <c r="L13" s="25">
        <v>22367.08</v>
      </c>
      <c r="M13" s="25">
        <v>1780.09</v>
      </c>
    </row>
    <row r="14" spans="1:13" s="4" customFormat="1" ht="18" customHeight="1" x14ac:dyDescent="0.2">
      <c r="A14" s="3" t="s">
        <v>159</v>
      </c>
      <c r="B14" s="25">
        <v>0.03</v>
      </c>
      <c r="C14" s="25">
        <v>0</v>
      </c>
      <c r="D14" s="25">
        <v>0</v>
      </c>
      <c r="E14" s="25">
        <v>0</v>
      </c>
      <c r="F14" s="25">
        <v>0.03</v>
      </c>
      <c r="G14" s="25">
        <v>18.82</v>
      </c>
      <c r="H14" s="25">
        <v>8535.8700000000008</v>
      </c>
      <c r="I14" s="25">
        <v>296</v>
      </c>
      <c r="J14" s="25">
        <v>1202.97</v>
      </c>
      <c r="K14" s="25">
        <v>156.78</v>
      </c>
      <c r="L14" s="25">
        <v>10191.620000000001</v>
      </c>
      <c r="M14" s="25">
        <v>1805.85</v>
      </c>
    </row>
    <row r="15" spans="1:13" s="4" customFormat="1" ht="14.25" customHeight="1" x14ac:dyDescent="0.2">
      <c r="A15" s="337" t="s">
        <v>104</v>
      </c>
      <c r="B15" s="337"/>
      <c r="C15" s="337"/>
      <c r="D15" s="337"/>
    </row>
    <row r="16" spans="1:13" s="4" customFormat="1" ht="12.75" customHeight="1" x14ac:dyDescent="0.2">
      <c r="A16" s="337" t="s">
        <v>242</v>
      </c>
      <c r="B16" s="337"/>
      <c r="C16" s="337"/>
      <c r="D16" s="337"/>
    </row>
    <row r="17" s="4" customFormat="1" ht="26.1" customHeight="1" x14ac:dyDescent="0.2"/>
  </sheetData>
  <mergeCells count="14">
    <mergeCell ref="M3:M4"/>
    <mergeCell ref="A15:D15"/>
    <mergeCell ref="A16:D16"/>
    <mergeCell ref="A1:M1"/>
    <mergeCell ref="A2:A4"/>
    <mergeCell ref="B2:G2"/>
    <mergeCell ref="H2:M2"/>
    <mergeCell ref="B3:C3"/>
    <mergeCell ref="D3:E3"/>
    <mergeCell ref="F3:F4"/>
    <mergeCell ref="G3:G4"/>
    <mergeCell ref="H3:I3"/>
    <mergeCell ref="J3:K3"/>
    <mergeCell ref="L3:L4"/>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3" sqref="A33:J33"/>
    </sheetView>
  </sheetViews>
  <sheetFormatPr defaultRowHeight="12.75" x14ac:dyDescent="0.2"/>
  <cols>
    <col min="1" max="11" width="14.7109375" bestFit="1" customWidth="1"/>
    <col min="12" max="12" width="4.7109375" bestFit="1" customWidth="1"/>
  </cols>
  <sheetData>
    <row r="1" spans="1:11" ht="15" customHeight="1" x14ac:dyDescent="0.2">
      <c r="A1" s="373" t="s">
        <v>39</v>
      </c>
      <c r="B1" s="373"/>
      <c r="C1" s="373"/>
      <c r="D1" s="373"/>
      <c r="E1" s="373"/>
      <c r="F1" s="373"/>
      <c r="G1" s="373"/>
      <c r="H1" s="373"/>
      <c r="I1" s="373"/>
      <c r="J1" s="373"/>
      <c r="K1" s="373"/>
    </row>
    <row r="2" spans="1:11" s="4" customFormat="1" ht="12.75" customHeight="1" x14ac:dyDescent="0.2">
      <c r="A2" s="347" t="s">
        <v>235</v>
      </c>
      <c r="B2" s="359" t="s">
        <v>323</v>
      </c>
      <c r="C2" s="360"/>
      <c r="D2" s="360"/>
      <c r="E2" s="360"/>
      <c r="F2" s="361"/>
      <c r="G2" s="359" t="s">
        <v>556</v>
      </c>
      <c r="H2" s="360"/>
      <c r="I2" s="360"/>
      <c r="J2" s="360"/>
      <c r="K2" s="361"/>
    </row>
    <row r="3" spans="1:11" s="4" customFormat="1" ht="15" customHeight="1" x14ac:dyDescent="0.2">
      <c r="A3" s="349"/>
      <c r="B3" s="6" t="s">
        <v>557</v>
      </c>
      <c r="C3" s="6" t="s">
        <v>558</v>
      </c>
      <c r="D3" s="6" t="s">
        <v>96</v>
      </c>
      <c r="E3" s="6" t="s">
        <v>326</v>
      </c>
      <c r="F3" s="6" t="s">
        <v>321</v>
      </c>
      <c r="G3" s="6" t="s">
        <v>557</v>
      </c>
      <c r="H3" s="6" t="s">
        <v>558</v>
      </c>
      <c r="I3" s="6" t="s">
        <v>96</v>
      </c>
      <c r="J3" s="6" t="s">
        <v>326</v>
      </c>
      <c r="K3" s="6" t="s">
        <v>321</v>
      </c>
    </row>
    <row r="4" spans="1:11" s="4" customFormat="1" ht="18" customHeight="1" x14ac:dyDescent="0.2">
      <c r="A4" s="3" t="s">
        <v>68</v>
      </c>
      <c r="B4" s="67">
        <v>90.616431035000005</v>
      </c>
      <c r="C4" s="67">
        <v>1.546121055</v>
      </c>
      <c r="D4" s="67">
        <v>0</v>
      </c>
      <c r="E4" s="67">
        <v>0</v>
      </c>
      <c r="F4" s="67">
        <v>7.8374479099999999</v>
      </c>
      <c r="G4" s="67">
        <v>0</v>
      </c>
      <c r="H4" s="67">
        <v>0</v>
      </c>
      <c r="I4" s="67">
        <v>0</v>
      </c>
      <c r="J4" s="67">
        <v>0</v>
      </c>
      <c r="K4" s="67">
        <v>100</v>
      </c>
    </row>
    <row r="5" spans="1:11" s="4" customFormat="1" ht="18" customHeight="1" x14ac:dyDescent="0.2">
      <c r="A5" s="3" t="s">
        <v>69</v>
      </c>
      <c r="B5" s="67">
        <v>77.39</v>
      </c>
      <c r="C5" s="67">
        <v>0</v>
      </c>
      <c r="D5" s="67">
        <v>0</v>
      </c>
      <c r="E5" s="67">
        <v>0</v>
      </c>
      <c r="F5" s="67">
        <v>22.61</v>
      </c>
      <c r="G5" s="67">
        <v>0</v>
      </c>
      <c r="H5" s="67">
        <v>0</v>
      </c>
      <c r="I5" s="67">
        <v>0</v>
      </c>
      <c r="J5" s="67">
        <v>0</v>
      </c>
      <c r="K5" s="67">
        <v>100</v>
      </c>
    </row>
    <row r="6" spans="1:11" s="4" customFormat="1" ht="18" customHeight="1" x14ac:dyDescent="0.2">
      <c r="A6" s="3" t="s">
        <v>152</v>
      </c>
      <c r="B6" s="67">
        <v>44.71</v>
      </c>
      <c r="C6" s="67">
        <v>0</v>
      </c>
      <c r="D6" s="67">
        <v>0</v>
      </c>
      <c r="E6" s="67">
        <v>0</v>
      </c>
      <c r="F6" s="67">
        <v>55.29</v>
      </c>
      <c r="G6" s="67">
        <v>0</v>
      </c>
      <c r="H6" s="67">
        <v>0</v>
      </c>
      <c r="I6" s="67">
        <v>0</v>
      </c>
      <c r="J6" s="67">
        <v>0</v>
      </c>
      <c r="K6" s="67">
        <v>100</v>
      </c>
    </row>
    <row r="7" spans="1:11" s="4" customFormat="1" ht="18" customHeight="1" x14ac:dyDescent="0.2">
      <c r="A7" s="3" t="s">
        <v>153</v>
      </c>
      <c r="B7" s="67">
        <v>21.11</v>
      </c>
      <c r="C7" s="67">
        <v>0</v>
      </c>
      <c r="D7" s="67">
        <v>0</v>
      </c>
      <c r="E7" s="67">
        <v>0</v>
      </c>
      <c r="F7" s="67">
        <v>78.89</v>
      </c>
      <c r="G7" s="67">
        <v>0</v>
      </c>
      <c r="H7" s="67">
        <v>0</v>
      </c>
      <c r="I7" s="67">
        <v>0</v>
      </c>
      <c r="J7" s="67">
        <v>0</v>
      </c>
      <c r="K7" s="67">
        <v>100</v>
      </c>
    </row>
    <row r="8" spans="1:11" s="4" customFormat="1" ht="18" customHeight="1" x14ac:dyDescent="0.2">
      <c r="A8" s="3" t="s">
        <v>154</v>
      </c>
      <c r="B8" s="67">
        <v>95.33</v>
      </c>
      <c r="C8" s="67">
        <v>0</v>
      </c>
      <c r="D8" s="67">
        <v>0</v>
      </c>
      <c r="E8" s="67">
        <v>0</v>
      </c>
      <c r="F8" s="67">
        <v>4.67</v>
      </c>
      <c r="G8" s="67">
        <v>78.601600000000005</v>
      </c>
      <c r="H8" s="67">
        <v>0</v>
      </c>
      <c r="I8" s="67">
        <v>0</v>
      </c>
      <c r="J8" s="67">
        <v>0</v>
      </c>
      <c r="K8" s="67">
        <v>21.398399999999999</v>
      </c>
    </row>
    <row r="9" spans="1:11" s="4" customFormat="1" ht="18" customHeight="1" x14ac:dyDescent="0.2">
      <c r="A9" s="3" t="s">
        <v>155</v>
      </c>
      <c r="B9" s="67">
        <v>55</v>
      </c>
      <c r="C9" s="67">
        <v>0</v>
      </c>
      <c r="D9" s="67">
        <v>0</v>
      </c>
      <c r="E9" s="67">
        <v>0</v>
      </c>
      <c r="F9" s="67">
        <v>45</v>
      </c>
      <c r="G9" s="67">
        <v>0</v>
      </c>
      <c r="H9" s="67">
        <v>0</v>
      </c>
      <c r="I9" s="67">
        <v>0</v>
      </c>
      <c r="J9" s="67">
        <v>0</v>
      </c>
      <c r="K9" s="67">
        <v>100</v>
      </c>
    </row>
    <row r="10" spans="1:11" s="4" customFormat="1" ht="18" customHeight="1" x14ac:dyDescent="0.2">
      <c r="A10" s="3" t="s">
        <v>156</v>
      </c>
      <c r="B10" s="67">
        <v>0</v>
      </c>
      <c r="C10" s="67">
        <v>0</v>
      </c>
      <c r="D10" s="67">
        <v>0</v>
      </c>
      <c r="E10" s="67">
        <v>0</v>
      </c>
      <c r="F10" s="67">
        <v>100</v>
      </c>
      <c r="G10" s="67">
        <v>0</v>
      </c>
      <c r="H10" s="67">
        <v>0</v>
      </c>
      <c r="I10" s="67">
        <v>0</v>
      </c>
      <c r="J10" s="67">
        <v>0</v>
      </c>
      <c r="K10" s="67">
        <v>100</v>
      </c>
    </row>
    <row r="11" spans="1:11" s="4" customFormat="1" ht="18" customHeight="1" x14ac:dyDescent="0.2">
      <c r="A11" s="3" t="s">
        <v>157</v>
      </c>
      <c r="B11" s="67">
        <v>0</v>
      </c>
      <c r="C11" s="67">
        <v>0</v>
      </c>
      <c r="D11" s="67">
        <v>0</v>
      </c>
      <c r="E11" s="67">
        <v>0</v>
      </c>
      <c r="F11" s="67">
        <v>100</v>
      </c>
      <c r="G11" s="67">
        <v>0</v>
      </c>
      <c r="H11" s="67">
        <v>0</v>
      </c>
      <c r="I11" s="67">
        <v>0</v>
      </c>
      <c r="J11" s="67">
        <v>0</v>
      </c>
      <c r="K11" s="67">
        <v>100</v>
      </c>
    </row>
    <row r="12" spans="1:11" s="4" customFormat="1" ht="18" customHeight="1" x14ac:dyDescent="0.2">
      <c r="A12" s="3" t="s">
        <v>158</v>
      </c>
      <c r="B12" s="67">
        <v>0</v>
      </c>
      <c r="C12" s="67">
        <v>0</v>
      </c>
      <c r="D12" s="67">
        <v>0</v>
      </c>
      <c r="E12" s="67">
        <v>0</v>
      </c>
      <c r="F12" s="67">
        <v>100</v>
      </c>
      <c r="G12" s="67">
        <v>0</v>
      </c>
      <c r="H12" s="67">
        <v>0</v>
      </c>
      <c r="I12" s="67">
        <v>0</v>
      </c>
      <c r="J12" s="67">
        <v>0</v>
      </c>
      <c r="K12" s="67">
        <v>100</v>
      </c>
    </row>
    <row r="13" spans="1:11" s="4" customFormat="1" ht="18" customHeight="1" x14ac:dyDescent="0.2">
      <c r="A13" s="3" t="s">
        <v>159</v>
      </c>
      <c r="B13" s="67">
        <v>0</v>
      </c>
      <c r="C13" s="67">
        <v>0</v>
      </c>
      <c r="D13" s="67">
        <v>0</v>
      </c>
      <c r="E13" s="67">
        <v>0</v>
      </c>
      <c r="F13" s="67">
        <v>100</v>
      </c>
      <c r="G13" s="67">
        <v>0</v>
      </c>
      <c r="H13" s="67">
        <v>0</v>
      </c>
      <c r="I13" s="67">
        <v>0</v>
      </c>
      <c r="J13" s="67">
        <v>0</v>
      </c>
      <c r="K13" s="67">
        <v>100</v>
      </c>
    </row>
    <row r="14" spans="1:11" s="4" customFormat="1" ht="15" customHeight="1" x14ac:dyDescent="0.2">
      <c r="A14" s="337" t="s">
        <v>104</v>
      </c>
      <c r="B14" s="337"/>
      <c r="C14" s="337"/>
      <c r="D14" s="337"/>
      <c r="E14" s="337"/>
      <c r="F14" s="337"/>
      <c r="G14" s="337"/>
      <c r="H14" s="337"/>
      <c r="I14" s="337"/>
      <c r="J14" s="337"/>
      <c r="K14" s="337"/>
    </row>
    <row r="15" spans="1:11" s="4" customFormat="1" ht="13.5" customHeight="1" x14ac:dyDescent="0.2">
      <c r="A15" s="337" t="s">
        <v>376</v>
      </c>
      <c r="B15" s="337"/>
      <c r="C15" s="337"/>
      <c r="D15" s="337"/>
      <c r="E15" s="337"/>
      <c r="F15" s="337"/>
      <c r="G15" s="337"/>
      <c r="H15" s="337"/>
      <c r="I15" s="337"/>
      <c r="J15" s="337"/>
      <c r="K15" s="337"/>
    </row>
    <row r="16" spans="1:11" s="4" customFormat="1" ht="27.6" customHeight="1" x14ac:dyDescent="0.2"/>
  </sheetData>
  <mergeCells count="6">
    <mergeCell ref="A15:K15"/>
    <mergeCell ref="A1:K1"/>
    <mergeCell ref="A2:A3"/>
    <mergeCell ref="B2:F2"/>
    <mergeCell ref="G2:K2"/>
    <mergeCell ref="A14:K14"/>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3" sqref="A33:J33"/>
    </sheetView>
  </sheetViews>
  <sheetFormatPr defaultRowHeight="12.75" x14ac:dyDescent="0.2"/>
  <cols>
    <col min="1" max="11" width="14.7109375" bestFit="1" customWidth="1"/>
    <col min="12" max="12" width="5" bestFit="1" customWidth="1"/>
  </cols>
  <sheetData>
    <row r="1" spans="1:11" ht="18" customHeight="1" x14ac:dyDescent="0.2">
      <c r="A1" s="421" t="s">
        <v>40</v>
      </c>
      <c r="B1" s="421"/>
      <c r="C1" s="421"/>
      <c r="D1" s="421"/>
      <c r="E1" s="421"/>
      <c r="F1" s="421"/>
      <c r="G1" s="421"/>
      <c r="H1" s="421"/>
      <c r="I1" s="421"/>
      <c r="J1" s="421"/>
      <c r="K1" s="421"/>
    </row>
    <row r="2" spans="1:11" s="4" customFormat="1" ht="18" customHeight="1" x14ac:dyDescent="0.2">
      <c r="A2" s="347" t="s">
        <v>235</v>
      </c>
      <c r="B2" s="353" t="s">
        <v>323</v>
      </c>
      <c r="C2" s="385"/>
      <c r="D2" s="385"/>
      <c r="E2" s="385"/>
      <c r="F2" s="354"/>
      <c r="G2" s="353" t="s">
        <v>556</v>
      </c>
      <c r="H2" s="385"/>
      <c r="I2" s="385"/>
      <c r="J2" s="385"/>
      <c r="K2" s="354"/>
    </row>
    <row r="3" spans="1:11" s="4" customFormat="1" ht="15" customHeight="1" x14ac:dyDescent="0.2">
      <c r="A3" s="349"/>
      <c r="B3" s="24" t="s">
        <v>557</v>
      </c>
      <c r="C3" s="24" t="s">
        <v>325</v>
      </c>
      <c r="D3" s="24" t="s">
        <v>96</v>
      </c>
      <c r="E3" s="24" t="s">
        <v>326</v>
      </c>
      <c r="F3" s="24" t="s">
        <v>321</v>
      </c>
      <c r="G3" s="24" t="s">
        <v>557</v>
      </c>
      <c r="H3" s="24" t="s">
        <v>325</v>
      </c>
      <c r="I3" s="24" t="s">
        <v>96</v>
      </c>
      <c r="J3" s="24" t="s">
        <v>326</v>
      </c>
      <c r="K3" s="24" t="s">
        <v>321</v>
      </c>
    </row>
    <row r="4" spans="1:11" s="4" customFormat="1" ht="18" customHeight="1" x14ac:dyDescent="0.2">
      <c r="A4" s="3" t="s">
        <v>68</v>
      </c>
      <c r="B4" s="46">
        <v>42.34</v>
      </c>
      <c r="C4" s="46">
        <v>11.44</v>
      </c>
      <c r="D4" s="46">
        <v>0.46</v>
      </c>
      <c r="E4" s="46">
        <v>0</v>
      </c>
      <c r="F4" s="46">
        <v>45.76</v>
      </c>
      <c r="G4" s="46">
        <v>11.149433</v>
      </c>
      <c r="H4" s="46">
        <v>24.377642089999998</v>
      </c>
      <c r="I4" s="46">
        <v>14.032153020000001</v>
      </c>
      <c r="J4" s="46">
        <v>0</v>
      </c>
      <c r="K4" s="46">
        <v>50.440771890000001</v>
      </c>
    </row>
    <row r="5" spans="1:11" s="4" customFormat="1" ht="18" customHeight="1" x14ac:dyDescent="0.2">
      <c r="A5" s="3" t="s">
        <v>69</v>
      </c>
      <c r="B5" s="46">
        <v>39.159999999999997</v>
      </c>
      <c r="C5" s="46">
        <v>12.77</v>
      </c>
      <c r="D5" s="46">
        <v>0.43</v>
      </c>
      <c r="E5" s="46">
        <v>0</v>
      </c>
      <c r="F5" s="46">
        <v>47.64</v>
      </c>
      <c r="G5" s="46">
        <v>13.46</v>
      </c>
      <c r="H5" s="46">
        <v>28.49</v>
      </c>
      <c r="I5" s="46">
        <v>15.17</v>
      </c>
      <c r="J5" s="46">
        <v>0</v>
      </c>
      <c r="K5" s="46">
        <v>42.88</v>
      </c>
    </row>
    <row r="6" spans="1:11" s="4" customFormat="1" ht="18" customHeight="1" x14ac:dyDescent="0.2">
      <c r="A6" s="3" t="s">
        <v>152</v>
      </c>
      <c r="B6" s="46">
        <v>42.38</v>
      </c>
      <c r="C6" s="46">
        <v>12.67</v>
      </c>
      <c r="D6" s="46">
        <v>0.51</v>
      </c>
      <c r="E6" s="46">
        <v>0</v>
      </c>
      <c r="F6" s="46">
        <v>44.43</v>
      </c>
      <c r="G6" s="46">
        <v>12.7</v>
      </c>
      <c r="H6" s="46">
        <v>22.2</v>
      </c>
      <c r="I6" s="46">
        <v>12.97</v>
      </c>
      <c r="J6" s="46">
        <v>0</v>
      </c>
      <c r="K6" s="46">
        <v>52.13</v>
      </c>
    </row>
    <row r="7" spans="1:11" s="4" customFormat="1" ht="18" customHeight="1" x14ac:dyDescent="0.2">
      <c r="A7" s="3" t="s">
        <v>153</v>
      </c>
      <c r="B7" s="46">
        <v>42.58</v>
      </c>
      <c r="C7" s="46">
        <v>12.6</v>
      </c>
      <c r="D7" s="46">
        <v>0.41</v>
      </c>
      <c r="E7" s="46">
        <v>0</v>
      </c>
      <c r="F7" s="46">
        <v>44.41</v>
      </c>
      <c r="G7" s="46">
        <v>11.42</v>
      </c>
      <c r="H7" s="46">
        <v>24.74</v>
      </c>
      <c r="I7" s="46">
        <v>15.58</v>
      </c>
      <c r="J7" s="46">
        <v>0</v>
      </c>
      <c r="K7" s="46">
        <v>48.25</v>
      </c>
    </row>
    <row r="8" spans="1:11" s="4" customFormat="1" ht="18" customHeight="1" x14ac:dyDescent="0.2">
      <c r="A8" s="3" t="s">
        <v>154</v>
      </c>
      <c r="B8" s="46">
        <v>42.75</v>
      </c>
      <c r="C8" s="46">
        <v>11.72</v>
      </c>
      <c r="D8" s="46">
        <v>0.42</v>
      </c>
      <c r="E8" s="46">
        <v>0</v>
      </c>
      <c r="F8" s="46">
        <v>45.11</v>
      </c>
      <c r="G8" s="46">
        <v>13.01</v>
      </c>
      <c r="H8" s="46">
        <v>24.95</v>
      </c>
      <c r="I8" s="46">
        <v>13.96</v>
      </c>
      <c r="J8" s="46">
        <v>0</v>
      </c>
      <c r="K8" s="46">
        <v>48.08</v>
      </c>
    </row>
    <row r="9" spans="1:11" s="4" customFormat="1" ht="18" customHeight="1" x14ac:dyDescent="0.2">
      <c r="A9" s="3" t="s">
        <v>155</v>
      </c>
      <c r="B9" s="46">
        <v>41.02</v>
      </c>
      <c r="C9" s="46">
        <v>11.23</v>
      </c>
      <c r="D9" s="46">
        <v>0.44</v>
      </c>
      <c r="E9" s="46">
        <v>0</v>
      </c>
      <c r="F9" s="46">
        <v>47.31</v>
      </c>
      <c r="G9" s="46">
        <v>13.71</v>
      </c>
      <c r="H9" s="46">
        <v>23.01</v>
      </c>
      <c r="I9" s="46">
        <v>13.64</v>
      </c>
      <c r="J9" s="46">
        <v>0</v>
      </c>
      <c r="K9" s="46">
        <v>49.63</v>
      </c>
    </row>
    <row r="10" spans="1:11" s="4" customFormat="1" ht="18" customHeight="1" x14ac:dyDescent="0.2">
      <c r="A10" s="3" t="s">
        <v>156</v>
      </c>
      <c r="B10" s="46">
        <v>39.08</v>
      </c>
      <c r="C10" s="46">
        <v>11.64</v>
      </c>
      <c r="D10" s="46">
        <v>0.45</v>
      </c>
      <c r="E10" s="46">
        <v>0</v>
      </c>
      <c r="F10" s="46">
        <v>48.84</v>
      </c>
      <c r="G10" s="46">
        <v>13</v>
      </c>
      <c r="H10" s="46">
        <v>24.23</v>
      </c>
      <c r="I10" s="46">
        <v>14.52</v>
      </c>
      <c r="J10" s="46">
        <v>0</v>
      </c>
      <c r="K10" s="46">
        <v>48.25</v>
      </c>
    </row>
    <row r="11" spans="1:11" s="4" customFormat="1" ht="18" customHeight="1" x14ac:dyDescent="0.2">
      <c r="A11" s="3" t="s">
        <v>157</v>
      </c>
      <c r="B11" s="46">
        <v>35.409999999999997</v>
      </c>
      <c r="C11" s="46">
        <v>14.09</v>
      </c>
      <c r="D11" s="46">
        <v>0.36</v>
      </c>
      <c r="E11" s="46">
        <v>0</v>
      </c>
      <c r="F11" s="46">
        <v>50.14</v>
      </c>
      <c r="G11" s="46">
        <v>13.48</v>
      </c>
      <c r="H11" s="46">
        <v>27.34</v>
      </c>
      <c r="I11" s="46">
        <v>15.5</v>
      </c>
      <c r="J11" s="46">
        <v>0</v>
      </c>
      <c r="K11" s="46">
        <v>43.68</v>
      </c>
    </row>
    <row r="12" spans="1:11" s="4" customFormat="1" ht="18" customHeight="1" x14ac:dyDescent="0.2">
      <c r="A12" s="3" t="s">
        <v>158</v>
      </c>
      <c r="B12" s="46">
        <v>34.9</v>
      </c>
      <c r="C12" s="46">
        <v>15.26</v>
      </c>
      <c r="D12" s="46">
        <v>0.42</v>
      </c>
      <c r="E12" s="46">
        <v>0</v>
      </c>
      <c r="F12" s="46">
        <v>49.42</v>
      </c>
      <c r="G12" s="46">
        <v>16.41</v>
      </c>
      <c r="H12" s="46">
        <v>26.5</v>
      </c>
      <c r="I12" s="46">
        <v>13.31</v>
      </c>
      <c r="J12" s="46">
        <v>0</v>
      </c>
      <c r="K12" s="46">
        <v>43.77</v>
      </c>
    </row>
    <row r="13" spans="1:11" s="4" customFormat="1" ht="18" customHeight="1" x14ac:dyDescent="0.2">
      <c r="A13" s="3" t="s">
        <v>159</v>
      </c>
      <c r="B13" s="46">
        <v>35.11</v>
      </c>
      <c r="C13" s="46">
        <v>12.91</v>
      </c>
      <c r="D13" s="46">
        <v>0.46</v>
      </c>
      <c r="E13" s="46">
        <v>0</v>
      </c>
      <c r="F13" s="46">
        <v>51.52</v>
      </c>
      <c r="G13" s="46">
        <v>13.46</v>
      </c>
      <c r="H13" s="46">
        <v>28.49</v>
      </c>
      <c r="I13" s="46">
        <v>15.17</v>
      </c>
      <c r="J13" s="46">
        <v>0</v>
      </c>
      <c r="K13" s="46">
        <v>42.88</v>
      </c>
    </row>
    <row r="14" spans="1:11" s="4" customFormat="1" ht="13.5" customHeight="1" x14ac:dyDescent="0.2">
      <c r="A14" s="357" t="s">
        <v>104</v>
      </c>
      <c r="B14" s="357"/>
      <c r="C14" s="357"/>
      <c r="D14" s="357"/>
      <c r="E14" s="357"/>
      <c r="F14" s="357"/>
      <c r="G14" s="357"/>
      <c r="H14" s="357"/>
      <c r="I14" s="357"/>
      <c r="J14" s="357"/>
      <c r="K14" s="357"/>
    </row>
    <row r="15" spans="1:11" s="4" customFormat="1" ht="14.25" customHeight="1" x14ac:dyDescent="0.2">
      <c r="A15" s="357" t="s">
        <v>432</v>
      </c>
      <c r="B15" s="357"/>
      <c r="C15" s="357"/>
      <c r="D15" s="357"/>
      <c r="E15" s="357"/>
      <c r="F15" s="357"/>
      <c r="G15" s="357"/>
      <c r="H15" s="357"/>
      <c r="I15" s="357"/>
      <c r="J15" s="357"/>
      <c r="K15" s="357"/>
    </row>
    <row r="16" spans="1:11" s="4" customFormat="1" ht="26.85" customHeight="1" x14ac:dyDescent="0.2"/>
  </sheetData>
  <mergeCells count="6">
    <mergeCell ref="A1:K1"/>
    <mergeCell ref="A2:A3"/>
    <mergeCell ref="B2:F2"/>
    <mergeCell ref="G2:K2"/>
    <mergeCell ref="A15:K15"/>
    <mergeCell ref="A14:K14"/>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activeCell="A33" sqref="A33:J33"/>
    </sheetView>
  </sheetViews>
  <sheetFormatPr defaultRowHeight="12.75" x14ac:dyDescent="0.2"/>
  <cols>
    <col min="1" max="1" width="8.140625" bestFit="1" customWidth="1"/>
    <col min="2" max="2" width="14.7109375" bestFit="1" customWidth="1"/>
    <col min="3" max="3" width="20.7109375" bestFit="1" customWidth="1"/>
    <col min="4" max="4" width="11.140625" bestFit="1" customWidth="1"/>
    <col min="5" max="5" width="11.7109375" bestFit="1" customWidth="1"/>
    <col min="6" max="6" width="12.42578125" bestFit="1" customWidth="1"/>
    <col min="7" max="7" width="12.5703125" bestFit="1" customWidth="1"/>
    <col min="8" max="8" width="9.28515625" bestFit="1" customWidth="1"/>
    <col min="9" max="9" width="8.7109375" bestFit="1" customWidth="1"/>
    <col min="10" max="10" width="7.28515625" bestFit="1" customWidth="1"/>
    <col min="11" max="11" width="4.7109375" bestFit="1" customWidth="1"/>
  </cols>
  <sheetData>
    <row r="1" spans="1:10" ht="15.75" customHeight="1" x14ac:dyDescent="0.2">
      <c r="A1" s="338" t="s">
        <v>124</v>
      </c>
      <c r="B1" s="338"/>
      <c r="C1" s="338"/>
      <c r="D1" s="338"/>
      <c r="E1" s="338"/>
      <c r="F1" s="338"/>
      <c r="G1" s="338"/>
      <c r="H1" s="338"/>
      <c r="I1" s="338"/>
      <c r="J1" s="338"/>
    </row>
    <row r="2" spans="1:10" s="4" customFormat="1" ht="15" customHeight="1" x14ac:dyDescent="0.2">
      <c r="A2" s="339" t="s">
        <v>125</v>
      </c>
      <c r="B2" s="339" t="s">
        <v>126</v>
      </c>
      <c r="C2" s="339" t="s">
        <v>127</v>
      </c>
      <c r="D2" s="339" t="s">
        <v>128</v>
      </c>
      <c r="E2" s="339" t="s">
        <v>129</v>
      </c>
      <c r="F2" s="341" t="s">
        <v>130</v>
      </c>
      <c r="G2" s="342"/>
      <c r="H2" s="343" t="s">
        <v>131</v>
      </c>
      <c r="I2" s="345" t="s">
        <v>132</v>
      </c>
    </row>
    <row r="3" spans="1:10" s="4" customFormat="1" ht="37.5" customHeight="1" x14ac:dyDescent="0.2">
      <c r="A3" s="340"/>
      <c r="B3" s="340"/>
      <c r="C3" s="340"/>
      <c r="D3" s="340"/>
      <c r="E3" s="340"/>
      <c r="F3" s="16" t="s">
        <v>133</v>
      </c>
      <c r="G3" s="16" t="s">
        <v>134</v>
      </c>
      <c r="H3" s="344"/>
      <c r="I3" s="346"/>
    </row>
    <row r="4" spans="1:10" s="4" customFormat="1" ht="39" customHeight="1" x14ac:dyDescent="0.2">
      <c r="A4" s="17">
        <v>1</v>
      </c>
      <c r="B4" s="18" t="s">
        <v>135</v>
      </c>
      <c r="C4" s="18" t="s">
        <v>136</v>
      </c>
      <c r="D4" s="19">
        <v>43395</v>
      </c>
      <c r="E4" s="19">
        <v>43406</v>
      </c>
      <c r="F4" s="20">
        <v>1553900</v>
      </c>
      <c r="G4" s="21">
        <v>26</v>
      </c>
      <c r="H4" s="21">
        <v>7.15</v>
      </c>
      <c r="I4" s="22">
        <v>1.1100000000000001</v>
      </c>
    </row>
    <row r="5" spans="1:10" s="4" customFormat="1" ht="39" customHeight="1" x14ac:dyDescent="0.2">
      <c r="A5" s="17">
        <v>2</v>
      </c>
      <c r="B5" s="18" t="s">
        <v>137</v>
      </c>
      <c r="C5" s="18" t="s">
        <v>138</v>
      </c>
      <c r="D5" s="19">
        <v>43398</v>
      </c>
      <c r="E5" s="19">
        <v>43413</v>
      </c>
      <c r="F5" s="20">
        <v>4315840</v>
      </c>
      <c r="G5" s="21">
        <v>26</v>
      </c>
      <c r="H5" s="21">
        <v>1500.36</v>
      </c>
      <c r="I5" s="22">
        <v>647.53</v>
      </c>
    </row>
    <row r="6" spans="1:10" s="4" customFormat="1" ht="51" customHeight="1" x14ac:dyDescent="0.2">
      <c r="A6" s="17">
        <v>3</v>
      </c>
      <c r="B6" s="18" t="s">
        <v>139</v>
      </c>
      <c r="C6" s="18" t="s">
        <v>140</v>
      </c>
      <c r="D6" s="19">
        <v>43402</v>
      </c>
      <c r="E6" s="19">
        <v>43417</v>
      </c>
      <c r="F6" s="20">
        <v>803920</v>
      </c>
      <c r="G6" s="21">
        <v>26</v>
      </c>
      <c r="H6" s="21">
        <v>15</v>
      </c>
      <c r="I6" s="22">
        <v>1.21</v>
      </c>
    </row>
    <row r="7" spans="1:10" s="4" customFormat="1" ht="39" customHeight="1" x14ac:dyDescent="0.2">
      <c r="A7" s="17">
        <v>4</v>
      </c>
      <c r="B7" s="18" t="s">
        <v>141</v>
      </c>
      <c r="C7" s="18" t="s">
        <v>142</v>
      </c>
      <c r="D7" s="19">
        <v>43402</v>
      </c>
      <c r="E7" s="19">
        <v>43417</v>
      </c>
      <c r="F7" s="20">
        <v>936000</v>
      </c>
      <c r="G7" s="21">
        <v>26</v>
      </c>
      <c r="H7" s="21">
        <v>12.6</v>
      </c>
      <c r="I7" s="22">
        <v>1.18</v>
      </c>
    </row>
    <row r="8" spans="1:10" s="4" customFormat="1" ht="19.5" customHeight="1" x14ac:dyDescent="0.2">
      <c r="A8" s="337" t="s">
        <v>123</v>
      </c>
      <c r="B8" s="337"/>
    </row>
    <row r="9" spans="1:10" s="4" customFormat="1" ht="27.6" customHeight="1" x14ac:dyDescent="0.2"/>
  </sheetData>
  <mergeCells count="10">
    <mergeCell ref="A8:B8"/>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3" sqref="A33:J33"/>
    </sheetView>
  </sheetViews>
  <sheetFormatPr defaultRowHeight="12.75" x14ac:dyDescent="0.2"/>
  <cols>
    <col min="1" max="7" width="14.7109375" bestFit="1" customWidth="1"/>
    <col min="8" max="8" width="15" bestFit="1" customWidth="1"/>
    <col min="9" max="9" width="14.42578125" bestFit="1" customWidth="1"/>
    <col min="10" max="11" width="14.7109375" bestFit="1" customWidth="1"/>
    <col min="12" max="12" width="4.7109375" bestFit="1" customWidth="1"/>
  </cols>
  <sheetData>
    <row r="1" spans="1:11" ht="15" customHeight="1" x14ac:dyDescent="0.2">
      <c r="A1" s="373" t="s">
        <v>41</v>
      </c>
      <c r="B1" s="373"/>
      <c r="C1" s="373"/>
      <c r="D1" s="373"/>
      <c r="E1" s="373"/>
      <c r="F1" s="373"/>
      <c r="G1" s="373"/>
      <c r="H1" s="373"/>
    </row>
    <row r="2" spans="1:11" s="4" customFormat="1" ht="18" customHeight="1" x14ac:dyDescent="0.2">
      <c r="A2" s="404" t="s">
        <v>559</v>
      </c>
      <c r="B2" s="405"/>
      <c r="C2" s="405"/>
      <c r="D2" s="405"/>
      <c r="E2" s="405"/>
      <c r="F2" s="405"/>
      <c r="G2" s="405"/>
      <c r="H2" s="405"/>
      <c r="I2" s="405"/>
      <c r="J2" s="405"/>
      <c r="K2" s="406"/>
    </row>
    <row r="3" spans="1:11" s="4" customFormat="1" ht="27.75" customHeight="1" x14ac:dyDescent="0.2">
      <c r="A3" s="68" t="s">
        <v>235</v>
      </c>
      <c r="B3" s="8" t="s">
        <v>560</v>
      </c>
      <c r="C3" s="8" t="s">
        <v>561</v>
      </c>
      <c r="D3" s="8" t="s">
        <v>562</v>
      </c>
      <c r="E3" s="8" t="s">
        <v>563</v>
      </c>
      <c r="F3" s="8" t="s">
        <v>564</v>
      </c>
      <c r="G3" s="8" t="s">
        <v>565</v>
      </c>
      <c r="H3" s="8" t="s">
        <v>566</v>
      </c>
      <c r="I3" s="8" t="s">
        <v>567</v>
      </c>
      <c r="J3" s="8" t="s">
        <v>568</v>
      </c>
      <c r="K3" s="8" t="s">
        <v>569</v>
      </c>
    </row>
    <row r="4" spans="1:11" s="4" customFormat="1" ht="18" customHeight="1" x14ac:dyDescent="0.2">
      <c r="A4" s="3" t="s">
        <v>68</v>
      </c>
      <c r="B4" s="46">
        <v>4.1256569999999999E-2</v>
      </c>
      <c r="C4" s="46">
        <v>99.958743429999998</v>
      </c>
      <c r="D4" s="46">
        <v>0</v>
      </c>
      <c r="E4" s="46">
        <v>0</v>
      </c>
      <c r="F4" s="46">
        <v>0</v>
      </c>
      <c r="G4" s="46">
        <v>5.8662000000000002E-5</v>
      </c>
      <c r="H4" s="46">
        <v>0</v>
      </c>
      <c r="I4" s="46">
        <v>0</v>
      </c>
      <c r="J4" s="46">
        <v>0</v>
      </c>
      <c r="K4" s="46">
        <v>0</v>
      </c>
    </row>
    <row r="5" spans="1:11" s="4" customFormat="1" ht="18" customHeight="1" x14ac:dyDescent="0.2">
      <c r="A5" s="3" t="s">
        <v>69</v>
      </c>
      <c r="B5" s="46">
        <v>100</v>
      </c>
      <c r="C5" s="46">
        <v>0</v>
      </c>
      <c r="D5" s="46">
        <v>0</v>
      </c>
      <c r="E5" s="46">
        <v>0</v>
      </c>
      <c r="F5" s="46">
        <v>0</v>
      </c>
      <c r="G5" s="46">
        <v>0</v>
      </c>
      <c r="H5" s="46">
        <v>0</v>
      </c>
      <c r="I5" s="46">
        <v>0</v>
      </c>
      <c r="J5" s="46">
        <v>0</v>
      </c>
      <c r="K5" s="46">
        <v>0</v>
      </c>
    </row>
    <row r="6" spans="1:11" s="4" customFormat="1" ht="18" customHeight="1" x14ac:dyDescent="0.2">
      <c r="A6" s="3" t="s">
        <v>152</v>
      </c>
      <c r="B6" s="46">
        <v>100</v>
      </c>
      <c r="C6" s="46">
        <v>0</v>
      </c>
      <c r="D6" s="46">
        <v>0</v>
      </c>
      <c r="E6" s="46">
        <v>0</v>
      </c>
      <c r="F6" s="46">
        <v>0</v>
      </c>
      <c r="G6" s="46">
        <v>0</v>
      </c>
      <c r="H6" s="46">
        <v>0</v>
      </c>
      <c r="I6" s="46">
        <v>0</v>
      </c>
      <c r="J6" s="46">
        <v>0</v>
      </c>
      <c r="K6" s="46">
        <v>0</v>
      </c>
    </row>
    <row r="7" spans="1:11" s="4" customFormat="1" ht="18" customHeight="1" x14ac:dyDescent="0.2">
      <c r="A7" s="3" t="s">
        <v>153</v>
      </c>
      <c r="B7" s="46">
        <v>100</v>
      </c>
      <c r="C7" s="46">
        <v>0</v>
      </c>
      <c r="D7" s="46">
        <v>0</v>
      </c>
      <c r="E7" s="46">
        <v>0</v>
      </c>
      <c r="F7" s="46">
        <v>0</v>
      </c>
      <c r="G7" s="46">
        <v>0</v>
      </c>
      <c r="H7" s="46">
        <v>0</v>
      </c>
      <c r="I7" s="46">
        <v>0</v>
      </c>
      <c r="J7" s="46">
        <v>0</v>
      </c>
      <c r="K7" s="46">
        <v>0</v>
      </c>
    </row>
    <row r="8" spans="1:11" s="4" customFormat="1" ht="18" customHeight="1" x14ac:dyDescent="0.2">
      <c r="A8" s="3" t="s">
        <v>154</v>
      </c>
      <c r="B8" s="46">
        <v>100</v>
      </c>
      <c r="C8" s="46">
        <v>0</v>
      </c>
      <c r="D8" s="46">
        <v>0</v>
      </c>
      <c r="E8" s="46">
        <v>0</v>
      </c>
      <c r="F8" s="46">
        <v>0</v>
      </c>
      <c r="G8" s="46">
        <v>0</v>
      </c>
      <c r="H8" s="46">
        <v>0</v>
      </c>
      <c r="I8" s="46">
        <v>0</v>
      </c>
      <c r="J8" s="46">
        <v>0</v>
      </c>
      <c r="K8" s="46">
        <v>0</v>
      </c>
    </row>
    <row r="9" spans="1:11" s="4" customFormat="1" ht="18" customHeight="1" x14ac:dyDescent="0.2">
      <c r="A9" s="3" t="s">
        <v>155</v>
      </c>
      <c r="B9" s="46">
        <v>100</v>
      </c>
      <c r="C9" s="46">
        <v>0</v>
      </c>
      <c r="D9" s="46">
        <v>0</v>
      </c>
      <c r="E9" s="46">
        <v>0</v>
      </c>
      <c r="F9" s="46">
        <v>0</v>
      </c>
      <c r="G9" s="46">
        <v>0</v>
      </c>
      <c r="H9" s="46">
        <v>0</v>
      </c>
      <c r="I9" s="46">
        <v>0</v>
      </c>
      <c r="J9" s="46">
        <v>0</v>
      </c>
      <c r="K9" s="46">
        <v>0</v>
      </c>
    </row>
    <row r="10" spans="1:11" s="4" customFormat="1" ht="18" customHeight="1" x14ac:dyDescent="0.2">
      <c r="A10" s="3" t="s">
        <v>156</v>
      </c>
      <c r="B10" s="46">
        <v>0</v>
      </c>
      <c r="C10" s="46">
        <v>0</v>
      </c>
      <c r="D10" s="46">
        <v>0</v>
      </c>
      <c r="E10" s="46">
        <v>0</v>
      </c>
      <c r="F10" s="46">
        <v>0</v>
      </c>
      <c r="G10" s="46">
        <v>0</v>
      </c>
      <c r="H10" s="46">
        <v>0</v>
      </c>
      <c r="I10" s="46">
        <v>0</v>
      </c>
      <c r="J10" s="46">
        <v>0</v>
      </c>
      <c r="K10" s="46">
        <v>0</v>
      </c>
    </row>
    <row r="11" spans="1:11" s="4" customFormat="1" ht="18" customHeight="1" x14ac:dyDescent="0.2">
      <c r="A11" s="3" t="s">
        <v>157</v>
      </c>
      <c r="B11" s="46">
        <v>0</v>
      </c>
      <c r="C11" s="46">
        <v>0</v>
      </c>
      <c r="D11" s="46">
        <v>0</v>
      </c>
      <c r="E11" s="46">
        <v>0</v>
      </c>
      <c r="F11" s="46">
        <v>0</v>
      </c>
      <c r="G11" s="46">
        <v>0</v>
      </c>
      <c r="H11" s="46">
        <v>0</v>
      </c>
      <c r="I11" s="46">
        <v>0</v>
      </c>
      <c r="J11" s="46">
        <v>0</v>
      </c>
      <c r="K11" s="46">
        <v>0</v>
      </c>
    </row>
    <row r="12" spans="1:11" s="4" customFormat="1" ht="18" customHeight="1" x14ac:dyDescent="0.2">
      <c r="A12" s="3" t="s">
        <v>158</v>
      </c>
      <c r="B12" s="46">
        <v>0</v>
      </c>
      <c r="C12" s="46">
        <v>0</v>
      </c>
      <c r="D12" s="46">
        <v>0</v>
      </c>
      <c r="E12" s="46">
        <v>0</v>
      </c>
      <c r="F12" s="46">
        <v>0</v>
      </c>
      <c r="G12" s="46">
        <v>0</v>
      </c>
      <c r="H12" s="46">
        <v>0</v>
      </c>
      <c r="I12" s="46">
        <v>0</v>
      </c>
      <c r="J12" s="46">
        <v>0</v>
      </c>
      <c r="K12" s="46">
        <v>0</v>
      </c>
    </row>
    <row r="13" spans="1:11" s="4" customFormat="1" ht="18" customHeight="1" x14ac:dyDescent="0.2">
      <c r="A13" s="3" t="s">
        <v>159</v>
      </c>
      <c r="B13" s="46">
        <v>0</v>
      </c>
      <c r="C13" s="46">
        <v>0</v>
      </c>
      <c r="D13" s="46">
        <v>0</v>
      </c>
      <c r="E13" s="46">
        <v>0</v>
      </c>
      <c r="F13" s="46">
        <v>0</v>
      </c>
      <c r="G13" s="46">
        <v>0</v>
      </c>
      <c r="H13" s="46">
        <v>0</v>
      </c>
      <c r="I13" s="46">
        <v>0</v>
      </c>
      <c r="J13" s="46">
        <v>0</v>
      </c>
      <c r="K13" s="46">
        <v>0</v>
      </c>
    </row>
    <row r="14" spans="1:11" s="4" customFormat="1" ht="14.25" customHeight="1" x14ac:dyDescent="0.2">
      <c r="A14" s="337" t="s">
        <v>104</v>
      </c>
      <c r="B14" s="337"/>
      <c r="C14" s="337"/>
      <c r="D14" s="337"/>
      <c r="E14" s="337"/>
      <c r="F14" s="337"/>
    </row>
    <row r="15" spans="1:11" s="4" customFormat="1" ht="13.5" customHeight="1" x14ac:dyDescent="0.2">
      <c r="A15" s="337" t="s">
        <v>376</v>
      </c>
      <c r="B15" s="337"/>
      <c r="C15" s="337"/>
      <c r="D15" s="337"/>
      <c r="E15" s="337"/>
      <c r="F15" s="337"/>
    </row>
    <row r="16" spans="1:11" s="4" customFormat="1" ht="27.6" customHeight="1" x14ac:dyDescent="0.2"/>
  </sheetData>
  <mergeCells count="4">
    <mergeCell ref="A1:H1"/>
    <mergeCell ref="A2:K2"/>
    <mergeCell ref="A14:F14"/>
    <mergeCell ref="A15:F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election activeCell="A33" sqref="A33:J33"/>
    </sheetView>
  </sheetViews>
  <sheetFormatPr defaultRowHeight="12.75" x14ac:dyDescent="0.2"/>
  <cols>
    <col min="1" max="12" width="14.7109375" bestFit="1" customWidth="1"/>
    <col min="13" max="13" width="4.7109375" bestFit="1" customWidth="1"/>
  </cols>
  <sheetData>
    <row r="1" spans="1:12" ht="15" customHeight="1" x14ac:dyDescent="0.2">
      <c r="A1" s="373" t="s">
        <v>42</v>
      </c>
      <c r="B1" s="373"/>
      <c r="C1" s="373"/>
      <c r="D1" s="373"/>
      <c r="E1" s="373"/>
      <c r="F1" s="373"/>
      <c r="G1" s="373"/>
      <c r="H1" s="373"/>
      <c r="I1" s="373"/>
      <c r="J1" s="373"/>
      <c r="K1" s="373"/>
    </row>
    <row r="2" spans="1:12" s="4" customFormat="1" ht="18" customHeight="1" x14ac:dyDescent="0.2">
      <c r="A2" s="404" t="s">
        <v>559</v>
      </c>
      <c r="B2" s="405"/>
      <c r="C2" s="405"/>
      <c r="D2" s="405"/>
      <c r="E2" s="405"/>
      <c r="F2" s="405"/>
      <c r="G2" s="405"/>
      <c r="H2" s="405"/>
      <c r="I2" s="405"/>
      <c r="J2" s="405"/>
      <c r="K2" s="406"/>
    </row>
    <row r="3" spans="1:12" s="4" customFormat="1" ht="18.75" customHeight="1" x14ac:dyDescent="0.2">
      <c r="A3" s="6" t="s">
        <v>235</v>
      </c>
      <c r="B3" s="6" t="s">
        <v>570</v>
      </c>
      <c r="C3" s="6" t="s">
        <v>571</v>
      </c>
      <c r="D3" s="6" t="s">
        <v>572</v>
      </c>
      <c r="E3" s="6" t="s">
        <v>573</v>
      </c>
      <c r="F3" s="6" t="s">
        <v>574</v>
      </c>
      <c r="G3" s="6" t="s">
        <v>575</v>
      </c>
      <c r="H3" s="6" t="s">
        <v>576</v>
      </c>
      <c r="I3" s="6" t="s">
        <v>577</v>
      </c>
      <c r="J3" s="6" t="s">
        <v>578</v>
      </c>
      <c r="K3" s="6" t="s">
        <v>579</v>
      </c>
      <c r="L3" s="6" t="s">
        <v>580</v>
      </c>
    </row>
    <row r="4" spans="1:12" s="4" customFormat="1" ht="18" customHeight="1" x14ac:dyDescent="0.2">
      <c r="A4" s="3" t="s">
        <v>68</v>
      </c>
      <c r="B4" s="46">
        <v>35.72</v>
      </c>
      <c r="C4" s="46">
        <v>0</v>
      </c>
      <c r="D4" s="46">
        <v>64.27</v>
      </c>
      <c r="E4" s="46">
        <v>0</v>
      </c>
      <c r="F4" s="46">
        <v>0</v>
      </c>
      <c r="G4" s="46">
        <v>0</v>
      </c>
      <c r="H4" s="46">
        <v>0</v>
      </c>
      <c r="I4" s="46">
        <v>0</v>
      </c>
      <c r="J4" s="46">
        <v>0</v>
      </c>
      <c r="K4" s="46">
        <v>0</v>
      </c>
      <c r="L4" s="46">
        <v>0</v>
      </c>
    </row>
    <row r="5" spans="1:12" s="4" customFormat="1" ht="18" customHeight="1" x14ac:dyDescent="0.2">
      <c r="A5" s="3" t="s">
        <v>69</v>
      </c>
      <c r="B5" s="46">
        <v>24.691167760999999</v>
      </c>
      <c r="C5" s="46">
        <v>3.9425830000000004E-3</v>
      </c>
      <c r="D5" s="46">
        <v>75.300943692999994</v>
      </c>
      <c r="E5" s="46">
        <v>3.9452360000000004E-3</v>
      </c>
      <c r="F5" s="46">
        <v>1.08E-7</v>
      </c>
      <c r="G5" s="46">
        <v>0</v>
      </c>
      <c r="H5" s="46">
        <v>1.08E-7</v>
      </c>
      <c r="I5" s="46">
        <v>0</v>
      </c>
      <c r="J5" s="46">
        <v>0</v>
      </c>
      <c r="K5" s="46">
        <v>0</v>
      </c>
      <c r="L5" s="46">
        <v>5.0900000000000002E-7</v>
      </c>
    </row>
    <row r="6" spans="1:12" s="4" customFormat="1" ht="18" customHeight="1" x14ac:dyDescent="0.2">
      <c r="A6" s="3" t="s">
        <v>152</v>
      </c>
      <c r="B6" s="46">
        <v>30.25</v>
      </c>
      <c r="C6" s="46">
        <v>0.01</v>
      </c>
      <c r="D6" s="46">
        <v>69.73</v>
      </c>
      <c r="E6" s="46">
        <v>0</v>
      </c>
      <c r="F6" s="46">
        <v>0</v>
      </c>
      <c r="G6" s="46">
        <v>0</v>
      </c>
      <c r="H6" s="46">
        <v>0</v>
      </c>
      <c r="I6" s="46">
        <v>0</v>
      </c>
      <c r="J6" s="46">
        <v>0</v>
      </c>
      <c r="K6" s="46">
        <v>0</v>
      </c>
      <c r="L6" s="46">
        <v>0</v>
      </c>
    </row>
    <row r="7" spans="1:12" s="4" customFormat="1" ht="18" customHeight="1" x14ac:dyDescent="0.2">
      <c r="A7" s="3" t="s">
        <v>153</v>
      </c>
      <c r="B7" s="46">
        <v>26.34</v>
      </c>
      <c r="C7" s="46">
        <v>0</v>
      </c>
      <c r="D7" s="46">
        <v>73.650000000000006</v>
      </c>
      <c r="E7" s="46">
        <v>0</v>
      </c>
      <c r="F7" s="46">
        <v>0</v>
      </c>
      <c r="G7" s="46">
        <v>0</v>
      </c>
      <c r="H7" s="46">
        <v>0</v>
      </c>
      <c r="I7" s="46">
        <v>0</v>
      </c>
      <c r="J7" s="46">
        <v>0</v>
      </c>
      <c r="K7" s="46">
        <v>0</v>
      </c>
      <c r="L7" s="46">
        <v>0</v>
      </c>
    </row>
    <row r="8" spans="1:12" s="4" customFormat="1" ht="18" customHeight="1" x14ac:dyDescent="0.2">
      <c r="A8" s="3" t="s">
        <v>154</v>
      </c>
      <c r="B8" s="46">
        <v>25.337620007999998</v>
      </c>
      <c r="C8" s="46">
        <v>3.4237590000000002E-3</v>
      </c>
      <c r="D8" s="46">
        <v>74.655378354999996</v>
      </c>
      <c r="E8" s="46">
        <v>3.5769790000000001E-3</v>
      </c>
      <c r="F8" s="46">
        <v>8.9800000000000002E-7</v>
      </c>
      <c r="G8" s="46">
        <v>0</v>
      </c>
      <c r="H8" s="46">
        <v>0</v>
      </c>
      <c r="I8" s="46">
        <v>0</v>
      </c>
      <c r="J8" s="46">
        <v>0</v>
      </c>
      <c r="K8" s="46">
        <v>0</v>
      </c>
      <c r="L8" s="46">
        <v>0</v>
      </c>
    </row>
    <row r="9" spans="1:12" s="4" customFormat="1" ht="18" customHeight="1" x14ac:dyDescent="0.2">
      <c r="A9" s="3" t="s">
        <v>155</v>
      </c>
      <c r="B9" s="46">
        <v>23.626187243</v>
      </c>
      <c r="C9" s="46">
        <v>3.2891800000000001E-3</v>
      </c>
      <c r="D9" s="46">
        <v>76.366885436999993</v>
      </c>
      <c r="E9" s="46">
        <v>3.6381400000000002E-3</v>
      </c>
      <c r="F9" s="46">
        <v>0</v>
      </c>
      <c r="G9" s="46">
        <v>0</v>
      </c>
      <c r="H9" s="46">
        <v>0</v>
      </c>
      <c r="I9" s="46">
        <v>0</v>
      </c>
      <c r="J9" s="46">
        <v>0</v>
      </c>
      <c r="K9" s="46">
        <v>0</v>
      </c>
      <c r="L9" s="46">
        <v>0</v>
      </c>
    </row>
    <row r="10" spans="1:12" s="4" customFormat="1" ht="18" customHeight="1" x14ac:dyDescent="0.2">
      <c r="A10" s="3" t="s">
        <v>156</v>
      </c>
      <c r="B10" s="46">
        <v>19.686849950999999</v>
      </c>
      <c r="C10" s="46">
        <v>2.105226E-3</v>
      </c>
      <c r="D10" s="46">
        <v>80.307406336</v>
      </c>
      <c r="E10" s="46">
        <v>3.637454E-3</v>
      </c>
      <c r="F10" s="46">
        <v>0</v>
      </c>
      <c r="G10" s="46">
        <v>0</v>
      </c>
      <c r="H10" s="46">
        <v>0</v>
      </c>
      <c r="I10" s="46">
        <v>0</v>
      </c>
      <c r="J10" s="46">
        <v>0</v>
      </c>
      <c r="K10" s="46">
        <v>0</v>
      </c>
      <c r="L10" s="46">
        <v>1.0330000000000001E-6</v>
      </c>
    </row>
    <row r="11" spans="1:12" s="4" customFormat="1" ht="18" customHeight="1" x14ac:dyDescent="0.2">
      <c r="A11" s="3" t="s">
        <v>157</v>
      </c>
      <c r="B11" s="46">
        <v>23.448892300000001</v>
      </c>
      <c r="C11" s="46">
        <v>4.0538960000000004E-3</v>
      </c>
      <c r="D11" s="46">
        <v>76.543181978999996</v>
      </c>
      <c r="E11" s="46">
        <v>3.8710849999999998E-3</v>
      </c>
      <c r="F11" s="46">
        <v>0</v>
      </c>
      <c r="G11" s="46">
        <v>0</v>
      </c>
      <c r="H11" s="46">
        <v>7.4000000000000001E-7</v>
      </c>
      <c r="I11" s="46">
        <v>0</v>
      </c>
      <c r="J11" s="46">
        <v>0</v>
      </c>
      <c r="K11" s="46">
        <v>0</v>
      </c>
      <c r="L11" s="46">
        <v>0</v>
      </c>
    </row>
    <row r="12" spans="1:12" s="4" customFormat="1" ht="18" customHeight="1" x14ac:dyDescent="0.2">
      <c r="A12" s="3" t="s">
        <v>158</v>
      </c>
      <c r="B12" s="46">
        <v>27.197964648999999</v>
      </c>
      <c r="C12" s="46">
        <v>3.5405079999999999E-3</v>
      </c>
      <c r="D12" s="46">
        <v>72.794700724999998</v>
      </c>
      <c r="E12" s="46">
        <v>3.7924429999999999E-3</v>
      </c>
      <c r="F12" s="46">
        <v>0</v>
      </c>
      <c r="G12" s="46">
        <v>0</v>
      </c>
      <c r="H12" s="46">
        <v>0</v>
      </c>
      <c r="I12" s="46">
        <v>0</v>
      </c>
      <c r="J12" s="46">
        <v>0</v>
      </c>
      <c r="K12" s="46">
        <v>0</v>
      </c>
      <c r="L12" s="46">
        <v>1.6750000000000001E-6</v>
      </c>
    </row>
    <row r="13" spans="1:12" s="4" customFormat="1" ht="18" customHeight="1" x14ac:dyDescent="0.2">
      <c r="A13" s="3" t="s">
        <v>159</v>
      </c>
      <c r="B13" s="46">
        <v>22.620128137999998</v>
      </c>
      <c r="C13" s="46">
        <v>3.584514E-3</v>
      </c>
      <c r="D13" s="46">
        <v>77.371458004999994</v>
      </c>
      <c r="E13" s="46">
        <v>4.8293429999999998E-3</v>
      </c>
      <c r="F13" s="46">
        <v>0</v>
      </c>
      <c r="G13" s="46">
        <v>0</v>
      </c>
      <c r="H13" s="46">
        <v>0</v>
      </c>
      <c r="I13" s="46">
        <v>0</v>
      </c>
      <c r="J13" s="46">
        <v>0</v>
      </c>
      <c r="K13" s="46">
        <v>0</v>
      </c>
      <c r="L13" s="46">
        <v>0</v>
      </c>
    </row>
    <row r="14" spans="1:12" s="4" customFormat="1" ht="14.25" customHeight="1" x14ac:dyDescent="0.2">
      <c r="A14" s="357" t="s">
        <v>104</v>
      </c>
      <c r="B14" s="357"/>
      <c r="C14" s="357"/>
      <c r="D14" s="357"/>
    </row>
    <row r="15" spans="1:12" s="4" customFormat="1" ht="13.5" customHeight="1" x14ac:dyDescent="0.2">
      <c r="A15" s="357" t="s">
        <v>432</v>
      </c>
      <c r="B15" s="357"/>
      <c r="C15" s="357"/>
      <c r="D15" s="357"/>
    </row>
    <row r="16" spans="1:12" s="4" customFormat="1" ht="28.35" customHeight="1" x14ac:dyDescent="0.2"/>
  </sheetData>
  <mergeCells count="4">
    <mergeCell ref="A1:K1"/>
    <mergeCell ref="A2:K2"/>
    <mergeCell ref="A14:D14"/>
    <mergeCell ref="A15:D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workbookViewId="0">
      <selection activeCell="A33" sqref="A33:J33"/>
    </sheetView>
  </sheetViews>
  <sheetFormatPr defaultRowHeight="12.75" x14ac:dyDescent="0.2"/>
  <cols>
    <col min="1" max="11" width="14.7109375" bestFit="1" customWidth="1"/>
    <col min="12" max="12" width="15" bestFit="1" customWidth="1"/>
    <col min="13" max="13" width="4.7109375" bestFit="1" customWidth="1"/>
  </cols>
  <sheetData>
    <row r="1" spans="1:12" ht="16.5" customHeight="1" x14ac:dyDescent="0.2">
      <c r="A1" s="373" t="s">
        <v>43</v>
      </c>
      <c r="B1" s="373"/>
      <c r="C1" s="373"/>
      <c r="D1" s="373"/>
      <c r="E1" s="373"/>
      <c r="F1" s="373"/>
      <c r="G1" s="373"/>
      <c r="H1" s="373"/>
      <c r="I1" s="373"/>
      <c r="J1" s="373"/>
      <c r="K1" s="373"/>
      <c r="L1" s="373"/>
    </row>
    <row r="2" spans="1:12" s="4" customFormat="1" ht="15" customHeight="1" x14ac:dyDescent="0.2">
      <c r="A2" s="347" t="s">
        <v>176</v>
      </c>
      <c r="B2" s="339" t="s">
        <v>271</v>
      </c>
      <c r="C2" s="422" t="s">
        <v>581</v>
      </c>
      <c r="D2" s="423"/>
      <c r="E2" s="359" t="s">
        <v>582</v>
      </c>
      <c r="F2" s="360"/>
      <c r="G2" s="360"/>
      <c r="H2" s="361"/>
      <c r="I2" s="422" t="s">
        <v>146</v>
      </c>
      <c r="J2" s="423"/>
      <c r="K2" s="426" t="s">
        <v>583</v>
      </c>
      <c r="L2" s="427"/>
    </row>
    <row r="3" spans="1:12" s="4" customFormat="1" ht="15" customHeight="1" x14ac:dyDescent="0.2">
      <c r="A3" s="348"/>
      <c r="B3" s="413"/>
      <c r="C3" s="424"/>
      <c r="D3" s="425"/>
      <c r="E3" s="359" t="s">
        <v>542</v>
      </c>
      <c r="F3" s="361"/>
      <c r="G3" s="359" t="s">
        <v>543</v>
      </c>
      <c r="H3" s="361"/>
      <c r="I3" s="424"/>
      <c r="J3" s="425"/>
      <c r="K3" s="428"/>
      <c r="L3" s="429"/>
    </row>
    <row r="4" spans="1:12" s="4" customFormat="1" ht="27" customHeight="1" x14ac:dyDescent="0.2">
      <c r="A4" s="349"/>
      <c r="B4" s="340"/>
      <c r="C4" s="24" t="s">
        <v>584</v>
      </c>
      <c r="D4" s="28" t="s">
        <v>274</v>
      </c>
      <c r="E4" s="24" t="s">
        <v>584</v>
      </c>
      <c r="F4" s="28" t="s">
        <v>274</v>
      </c>
      <c r="G4" s="24" t="s">
        <v>585</v>
      </c>
      <c r="H4" s="28" t="s">
        <v>274</v>
      </c>
      <c r="I4" s="24" t="s">
        <v>584</v>
      </c>
      <c r="J4" s="28" t="s">
        <v>274</v>
      </c>
      <c r="K4" s="24" t="s">
        <v>585</v>
      </c>
      <c r="L4" s="69" t="s">
        <v>586</v>
      </c>
    </row>
    <row r="5" spans="1:12" s="4" customFormat="1" ht="18" customHeight="1" x14ac:dyDescent="0.2">
      <c r="A5" s="3" t="s">
        <v>68</v>
      </c>
      <c r="B5" s="10">
        <v>242</v>
      </c>
      <c r="C5" s="41">
        <v>307657074</v>
      </c>
      <c r="D5" s="31">
        <v>1993289.6780999999</v>
      </c>
      <c r="E5" s="41">
        <v>129411173</v>
      </c>
      <c r="F5" s="31">
        <v>849930.62390000001</v>
      </c>
      <c r="G5" s="41">
        <v>253165612</v>
      </c>
      <c r="H5" s="31">
        <v>1593210.2424000001</v>
      </c>
      <c r="I5" s="41">
        <v>690233859</v>
      </c>
      <c r="J5" s="31">
        <v>4436430.4301000005</v>
      </c>
      <c r="K5" s="31">
        <v>902208</v>
      </c>
      <c r="L5" s="25">
        <v>5918.9469029800002</v>
      </c>
    </row>
    <row r="6" spans="1:12" s="4" customFormat="1" ht="18" customHeight="1" x14ac:dyDescent="0.2">
      <c r="A6" s="3" t="s">
        <v>69</v>
      </c>
      <c r="B6" s="10">
        <v>162</v>
      </c>
      <c r="C6" s="41">
        <v>320662297</v>
      </c>
      <c r="D6" s="31">
        <v>2243160.5274999999</v>
      </c>
      <c r="E6" s="41">
        <v>160830059</v>
      </c>
      <c r="F6" s="31">
        <v>1135790.5166</v>
      </c>
      <c r="G6" s="41">
        <v>266419233</v>
      </c>
      <c r="H6" s="31">
        <v>1821592.6964</v>
      </c>
      <c r="I6" s="41">
        <v>747911589</v>
      </c>
      <c r="J6" s="31">
        <v>5200543.7405000003</v>
      </c>
      <c r="K6" s="31">
        <v>795267</v>
      </c>
      <c r="L6" s="25">
        <v>5547.27</v>
      </c>
    </row>
    <row r="7" spans="1:12" s="4" customFormat="1" ht="18" customHeight="1" x14ac:dyDescent="0.2">
      <c r="A7" s="3" t="s">
        <v>152</v>
      </c>
      <c r="B7" s="10">
        <v>19</v>
      </c>
      <c r="C7" s="41">
        <v>30952221</v>
      </c>
      <c r="D7" s="31">
        <v>204764.53839999999</v>
      </c>
      <c r="E7" s="41">
        <v>18771032</v>
      </c>
      <c r="F7" s="31">
        <v>125269.7264</v>
      </c>
      <c r="G7" s="41">
        <v>27736861</v>
      </c>
      <c r="H7" s="31">
        <v>179927.3094</v>
      </c>
      <c r="I7" s="41">
        <v>77460114</v>
      </c>
      <c r="J7" s="31">
        <v>509961.57419999997</v>
      </c>
      <c r="K7" s="31">
        <v>1201971</v>
      </c>
      <c r="L7" s="25">
        <v>8074.2157547899997</v>
      </c>
    </row>
    <row r="8" spans="1:12" s="4" customFormat="1" ht="18" customHeight="1" x14ac:dyDescent="0.2">
      <c r="A8" s="3" t="s">
        <v>153</v>
      </c>
      <c r="B8" s="10">
        <v>22</v>
      </c>
      <c r="C8" s="41">
        <v>42674267</v>
      </c>
      <c r="D8" s="31">
        <v>289561.41609999997</v>
      </c>
      <c r="E8" s="41">
        <v>28817134</v>
      </c>
      <c r="F8" s="31">
        <v>198632.12479999999</v>
      </c>
      <c r="G8" s="41">
        <v>36317492</v>
      </c>
      <c r="H8" s="31">
        <v>240274.9235</v>
      </c>
      <c r="I8" s="41">
        <v>107808893</v>
      </c>
      <c r="J8" s="31">
        <v>728468.46440000006</v>
      </c>
      <c r="K8" s="31">
        <v>1380015</v>
      </c>
      <c r="L8" s="25">
        <v>9320.8138547399994</v>
      </c>
    </row>
    <row r="9" spans="1:12" s="4" customFormat="1" ht="18" customHeight="1" x14ac:dyDescent="0.2">
      <c r="A9" s="3" t="s">
        <v>154</v>
      </c>
      <c r="B9" s="10">
        <v>21</v>
      </c>
      <c r="C9" s="41">
        <v>45978940</v>
      </c>
      <c r="D9" s="31">
        <v>312995.4816</v>
      </c>
      <c r="E9" s="41">
        <v>25069692</v>
      </c>
      <c r="F9" s="31">
        <v>173561.3646</v>
      </c>
      <c r="G9" s="41">
        <v>34044225</v>
      </c>
      <c r="H9" s="31">
        <v>227128.2806</v>
      </c>
      <c r="I9" s="41">
        <v>105092857</v>
      </c>
      <c r="J9" s="31">
        <v>713685.12679999997</v>
      </c>
      <c r="K9" s="31">
        <v>1287083</v>
      </c>
      <c r="L9" s="25">
        <v>8836.3755063299996</v>
      </c>
    </row>
    <row r="10" spans="1:12" s="4" customFormat="1" ht="18" customHeight="1" x14ac:dyDescent="0.2">
      <c r="A10" s="3" t="s">
        <v>155</v>
      </c>
      <c r="B10" s="10">
        <v>22</v>
      </c>
      <c r="C10" s="41">
        <v>37207835</v>
      </c>
      <c r="D10" s="31">
        <v>256366.2022</v>
      </c>
      <c r="E10" s="41">
        <v>17349707</v>
      </c>
      <c r="F10" s="31">
        <v>121756.0546</v>
      </c>
      <c r="G10" s="41">
        <v>39749432</v>
      </c>
      <c r="H10" s="31">
        <v>267057.88140000001</v>
      </c>
      <c r="I10" s="41">
        <v>94306974</v>
      </c>
      <c r="J10" s="31">
        <v>645180.13820000004</v>
      </c>
      <c r="K10" s="31">
        <v>924938</v>
      </c>
      <c r="L10" s="25">
        <v>6356.2836894299999</v>
      </c>
    </row>
    <row r="11" spans="1:12" s="4" customFormat="1" ht="18" customHeight="1" x14ac:dyDescent="0.2">
      <c r="A11" s="3" t="s">
        <v>156</v>
      </c>
      <c r="B11" s="10">
        <v>20</v>
      </c>
      <c r="C11" s="41">
        <v>41814396</v>
      </c>
      <c r="D11" s="31">
        <v>291775.95640000002</v>
      </c>
      <c r="E11" s="41">
        <v>24071134</v>
      </c>
      <c r="F11" s="31">
        <v>170569.8769</v>
      </c>
      <c r="G11" s="41">
        <v>35916282</v>
      </c>
      <c r="H11" s="31">
        <v>245811.59700000001</v>
      </c>
      <c r="I11" s="41">
        <v>101801812</v>
      </c>
      <c r="J11" s="31">
        <v>708157.43030000001</v>
      </c>
      <c r="K11" s="31">
        <v>1378737</v>
      </c>
      <c r="L11" s="25">
        <v>9792.1349066099992</v>
      </c>
    </row>
    <row r="12" spans="1:12" s="4" customFormat="1" ht="18" customHeight="1" x14ac:dyDescent="0.2">
      <c r="A12" s="3" t="s">
        <v>157</v>
      </c>
      <c r="B12" s="10">
        <v>18</v>
      </c>
      <c r="C12" s="41">
        <v>45790152</v>
      </c>
      <c r="D12" s="31">
        <v>331536.24050000001</v>
      </c>
      <c r="E12" s="31">
        <v>8111593</v>
      </c>
      <c r="F12" s="25">
        <v>59602.894500000002</v>
      </c>
      <c r="G12" s="41">
        <v>40847488</v>
      </c>
      <c r="H12" s="31">
        <v>288910.4399</v>
      </c>
      <c r="I12" s="41">
        <v>94749233</v>
      </c>
      <c r="J12" s="31">
        <v>680049.57490000001</v>
      </c>
      <c r="K12" s="31">
        <v>1030557</v>
      </c>
      <c r="L12" s="25">
        <v>7491.79218296</v>
      </c>
    </row>
    <row r="13" spans="1:12" s="4" customFormat="1" ht="18" customHeight="1" x14ac:dyDescent="0.2">
      <c r="A13" s="3" t="s">
        <v>158</v>
      </c>
      <c r="B13" s="10">
        <v>21</v>
      </c>
      <c r="C13" s="41">
        <v>41294429</v>
      </c>
      <c r="D13" s="31">
        <v>304896.83350000001</v>
      </c>
      <c r="E13" s="41">
        <v>13882510</v>
      </c>
      <c r="F13" s="31">
        <v>103956.5726</v>
      </c>
      <c r="G13" s="41">
        <v>32048698</v>
      </c>
      <c r="H13" s="31">
        <v>232441.75599999999</v>
      </c>
      <c r="I13" s="41">
        <v>87225637</v>
      </c>
      <c r="J13" s="31">
        <v>641295.16209999996</v>
      </c>
      <c r="K13" s="31">
        <v>894213</v>
      </c>
      <c r="L13" s="25">
        <v>6622.43</v>
      </c>
    </row>
    <row r="14" spans="1:12" s="4" customFormat="1" ht="18" customHeight="1" x14ac:dyDescent="0.2">
      <c r="A14" s="3" t="s">
        <v>159</v>
      </c>
      <c r="B14" s="10">
        <v>19</v>
      </c>
      <c r="C14" s="41">
        <v>34950057</v>
      </c>
      <c r="D14" s="31">
        <v>251263.85879999999</v>
      </c>
      <c r="E14" s="41">
        <v>24757257</v>
      </c>
      <c r="F14" s="31">
        <v>182441.90220000001</v>
      </c>
      <c r="G14" s="41">
        <v>19758755</v>
      </c>
      <c r="H14" s="31">
        <v>140040.5086</v>
      </c>
      <c r="I14" s="41">
        <v>79466069</v>
      </c>
      <c r="J14" s="31">
        <v>573746.2696</v>
      </c>
      <c r="K14" s="31">
        <v>795267</v>
      </c>
      <c r="L14" s="25">
        <v>5547.27</v>
      </c>
    </row>
    <row r="15" spans="1:12" s="4" customFormat="1" ht="15" customHeight="1" x14ac:dyDescent="0.2">
      <c r="A15" s="337" t="s">
        <v>104</v>
      </c>
      <c r="B15" s="337"/>
      <c r="C15" s="337"/>
      <c r="D15" s="337"/>
      <c r="E15" s="337"/>
      <c r="F15" s="337"/>
      <c r="G15" s="337"/>
      <c r="H15" s="337"/>
      <c r="I15" s="337"/>
      <c r="J15" s="337"/>
      <c r="K15" s="337"/>
      <c r="L15" s="337"/>
    </row>
    <row r="16" spans="1:12" s="4" customFormat="1" ht="13.5" customHeight="1" x14ac:dyDescent="0.2">
      <c r="A16" s="337" t="s">
        <v>587</v>
      </c>
      <c r="B16" s="337"/>
      <c r="C16" s="337"/>
      <c r="D16" s="337"/>
      <c r="E16" s="337"/>
      <c r="F16" s="337"/>
      <c r="G16" s="337"/>
      <c r="H16" s="337"/>
      <c r="I16" s="337"/>
      <c r="J16" s="337"/>
      <c r="K16" s="337"/>
      <c r="L16" s="337"/>
    </row>
    <row r="17" s="4" customFormat="1" ht="26.85" customHeight="1" x14ac:dyDescent="0.2"/>
  </sheetData>
  <mergeCells count="11">
    <mergeCell ref="A15:L15"/>
    <mergeCell ref="A16:L16"/>
    <mergeCell ref="A1:L1"/>
    <mergeCell ref="A2:A4"/>
    <mergeCell ref="B2:B4"/>
    <mergeCell ref="C2:D3"/>
    <mergeCell ref="E2:H2"/>
    <mergeCell ref="I2:J3"/>
    <mergeCell ref="K2:L3"/>
    <mergeCell ref="E3:F3"/>
    <mergeCell ref="G3:H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workbookViewId="0">
      <selection activeCell="A33" sqref="A33:J33"/>
    </sheetView>
  </sheetViews>
  <sheetFormatPr defaultRowHeight="12.75" x14ac:dyDescent="0.2"/>
  <cols>
    <col min="1" max="1" width="9.42578125" bestFit="1" customWidth="1"/>
    <col min="2" max="2" width="7.7109375" bestFit="1" customWidth="1"/>
    <col min="3" max="11" width="12.140625" bestFit="1" customWidth="1"/>
    <col min="12" max="12" width="10.7109375" bestFit="1" customWidth="1"/>
    <col min="13" max="13" width="6" bestFit="1" customWidth="1"/>
  </cols>
  <sheetData>
    <row r="1" spans="1:12" ht="15.75" customHeight="1" x14ac:dyDescent="0.2">
      <c r="A1" s="373" t="s">
        <v>44</v>
      </c>
      <c r="B1" s="373"/>
      <c r="C1" s="373"/>
      <c r="D1" s="373"/>
      <c r="E1" s="373"/>
      <c r="F1" s="373"/>
      <c r="G1" s="373"/>
      <c r="H1" s="373"/>
      <c r="I1" s="373"/>
      <c r="J1" s="373"/>
      <c r="K1" s="373"/>
      <c r="L1" s="373"/>
    </row>
    <row r="2" spans="1:12" s="4" customFormat="1" ht="25.5" customHeight="1" x14ac:dyDescent="0.2">
      <c r="A2" s="393" t="s">
        <v>536</v>
      </c>
      <c r="B2" s="393" t="s">
        <v>588</v>
      </c>
      <c r="C2" s="378" t="s">
        <v>581</v>
      </c>
      <c r="D2" s="379"/>
      <c r="E2" s="378" t="s">
        <v>589</v>
      </c>
      <c r="F2" s="435"/>
      <c r="G2" s="435"/>
      <c r="H2" s="379"/>
      <c r="I2" s="378" t="s">
        <v>146</v>
      </c>
      <c r="J2" s="379"/>
      <c r="K2" s="436" t="s">
        <v>590</v>
      </c>
      <c r="L2" s="437"/>
    </row>
    <row r="3" spans="1:12" s="4" customFormat="1" ht="18" customHeight="1" x14ac:dyDescent="0.2">
      <c r="A3" s="434"/>
      <c r="B3" s="434"/>
      <c r="C3" s="430" t="s">
        <v>544</v>
      </c>
      <c r="D3" s="432" t="s">
        <v>545</v>
      </c>
      <c r="E3" s="378" t="s">
        <v>542</v>
      </c>
      <c r="F3" s="379"/>
      <c r="G3" s="378" t="s">
        <v>543</v>
      </c>
      <c r="H3" s="379"/>
      <c r="I3" s="393" t="s">
        <v>585</v>
      </c>
      <c r="J3" s="391" t="s">
        <v>274</v>
      </c>
      <c r="K3" s="430" t="s">
        <v>544</v>
      </c>
      <c r="L3" s="432" t="s">
        <v>591</v>
      </c>
    </row>
    <row r="4" spans="1:12" s="4" customFormat="1" ht="24" customHeight="1" x14ac:dyDescent="0.2">
      <c r="A4" s="394"/>
      <c r="B4" s="394"/>
      <c r="C4" s="431"/>
      <c r="D4" s="433"/>
      <c r="E4" s="70" t="s">
        <v>544</v>
      </c>
      <c r="F4" s="71" t="s">
        <v>545</v>
      </c>
      <c r="G4" s="70" t="s">
        <v>544</v>
      </c>
      <c r="H4" s="71" t="s">
        <v>545</v>
      </c>
      <c r="I4" s="394"/>
      <c r="J4" s="392"/>
      <c r="K4" s="431"/>
      <c r="L4" s="433"/>
    </row>
    <row r="5" spans="1:12" s="4" customFormat="1" ht="18" customHeight="1" x14ac:dyDescent="0.2">
      <c r="A5" s="3" t="s">
        <v>68</v>
      </c>
      <c r="B5" s="10">
        <v>242</v>
      </c>
      <c r="C5" s="41">
        <v>390433137</v>
      </c>
      <c r="D5" s="31">
        <v>2595685.6731090499</v>
      </c>
      <c r="E5" s="41">
        <v>207170787</v>
      </c>
      <c r="F5" s="31">
        <v>1351047.5105578101</v>
      </c>
      <c r="G5" s="41">
        <v>167359805</v>
      </c>
      <c r="H5" s="31">
        <v>1081768.98735573</v>
      </c>
      <c r="I5" s="41">
        <v>764963729</v>
      </c>
      <c r="J5" s="31">
        <v>5028502.17102258</v>
      </c>
      <c r="K5" s="31">
        <v>3847220</v>
      </c>
      <c r="L5" s="25">
        <v>25725.673443110001</v>
      </c>
    </row>
    <row r="6" spans="1:12" s="4" customFormat="1" ht="18" customHeight="1" x14ac:dyDescent="0.2">
      <c r="A6" s="3" t="s">
        <v>69</v>
      </c>
      <c r="B6" s="10">
        <v>162</v>
      </c>
      <c r="C6" s="41">
        <v>437387811</v>
      </c>
      <c r="D6" s="31">
        <v>3128964.13094988</v>
      </c>
      <c r="E6" s="41">
        <v>167878921</v>
      </c>
      <c r="F6" s="31">
        <v>1187386.0554110601</v>
      </c>
      <c r="G6" s="41">
        <v>174116150</v>
      </c>
      <c r="H6" s="31">
        <v>1215024.32772618</v>
      </c>
      <c r="I6" s="41">
        <v>779382882</v>
      </c>
      <c r="J6" s="31">
        <v>5531374.5140871201</v>
      </c>
      <c r="K6" s="31">
        <v>3682475</v>
      </c>
      <c r="L6" s="25">
        <v>25870.621348100001</v>
      </c>
    </row>
    <row r="7" spans="1:12" s="4" customFormat="1" ht="18" customHeight="1" x14ac:dyDescent="0.2">
      <c r="A7" s="3" t="s">
        <v>152</v>
      </c>
      <c r="B7" s="10">
        <v>19</v>
      </c>
      <c r="C7" s="41">
        <v>43614222</v>
      </c>
      <c r="D7" s="31">
        <v>297368.37543852202</v>
      </c>
      <c r="E7" s="41">
        <v>15388108</v>
      </c>
      <c r="F7" s="31">
        <v>102162.382123057</v>
      </c>
      <c r="G7" s="41">
        <v>15704990</v>
      </c>
      <c r="H7" s="31">
        <v>103126.41771968</v>
      </c>
      <c r="I7" s="41">
        <v>74707320</v>
      </c>
      <c r="J7" s="31">
        <v>502657.175281259</v>
      </c>
      <c r="K7" s="31">
        <v>5105855</v>
      </c>
      <c r="L7" s="25">
        <v>34603.988953879998</v>
      </c>
    </row>
    <row r="8" spans="1:12" s="4" customFormat="1" ht="18" customHeight="1" x14ac:dyDescent="0.2">
      <c r="A8" s="3" t="s">
        <v>153</v>
      </c>
      <c r="B8" s="10">
        <v>22</v>
      </c>
      <c r="C8" s="41">
        <v>58034086</v>
      </c>
      <c r="D8" s="31">
        <v>403383.58142762998</v>
      </c>
      <c r="E8" s="41">
        <v>19588790</v>
      </c>
      <c r="F8" s="31">
        <v>133768.59060575001</v>
      </c>
      <c r="G8" s="41">
        <v>22622791</v>
      </c>
      <c r="H8" s="31">
        <v>152299.4111035</v>
      </c>
      <c r="I8" s="41">
        <v>100245667</v>
      </c>
      <c r="J8" s="31">
        <v>689451.58313687996</v>
      </c>
      <c r="K8" s="31">
        <v>4745561</v>
      </c>
      <c r="L8" s="25">
        <v>32363.6804634</v>
      </c>
    </row>
    <row r="9" spans="1:12" s="4" customFormat="1" ht="18" customHeight="1" x14ac:dyDescent="0.2">
      <c r="A9" s="3" t="s">
        <v>154</v>
      </c>
      <c r="B9" s="10">
        <v>21</v>
      </c>
      <c r="C9" s="41">
        <v>51556491</v>
      </c>
      <c r="D9" s="31">
        <v>360161.72843967</v>
      </c>
      <c r="E9" s="41">
        <v>18636606</v>
      </c>
      <c r="F9" s="31">
        <v>127840.40311575</v>
      </c>
      <c r="G9" s="41">
        <v>18373357</v>
      </c>
      <c r="H9" s="31">
        <v>124386.49210425001</v>
      </c>
      <c r="I9" s="41">
        <v>88566454</v>
      </c>
      <c r="J9" s="31">
        <v>612388.62365967</v>
      </c>
      <c r="K9" s="31">
        <v>5201656</v>
      </c>
      <c r="L9" s="25">
        <v>36030.471870380003</v>
      </c>
    </row>
    <row r="10" spans="1:12" s="4" customFormat="1" ht="18" customHeight="1" x14ac:dyDescent="0.2">
      <c r="A10" s="3" t="s">
        <v>155</v>
      </c>
      <c r="B10" s="10">
        <v>22</v>
      </c>
      <c r="C10" s="41">
        <v>45194719</v>
      </c>
      <c r="D10" s="31">
        <v>319727.24220338301</v>
      </c>
      <c r="E10" s="41">
        <v>17383943</v>
      </c>
      <c r="F10" s="31">
        <v>120678.009164</v>
      </c>
      <c r="G10" s="41">
        <v>17278419</v>
      </c>
      <c r="H10" s="31">
        <v>118460.71143775</v>
      </c>
      <c r="I10" s="41">
        <v>79857081</v>
      </c>
      <c r="J10" s="31">
        <v>558865.96280513296</v>
      </c>
      <c r="K10" s="31">
        <v>3932469</v>
      </c>
      <c r="L10" s="25">
        <v>27346.279668399999</v>
      </c>
    </row>
    <row r="11" spans="1:12" s="4" customFormat="1" ht="18" customHeight="1" x14ac:dyDescent="0.2">
      <c r="A11" s="3" t="s">
        <v>156</v>
      </c>
      <c r="B11" s="10">
        <v>20</v>
      </c>
      <c r="C11" s="41">
        <v>56747406</v>
      </c>
      <c r="D11" s="31">
        <v>403910.91019906598</v>
      </c>
      <c r="E11" s="41">
        <v>25304617</v>
      </c>
      <c r="F11" s="31">
        <v>178287.61281774999</v>
      </c>
      <c r="G11" s="41">
        <v>23992540</v>
      </c>
      <c r="H11" s="31">
        <v>166682.9822925</v>
      </c>
      <c r="I11" s="41">
        <v>106044563</v>
      </c>
      <c r="J11" s="31">
        <v>748881.50530931598</v>
      </c>
      <c r="K11" s="31">
        <v>6350909</v>
      </c>
      <c r="L11" s="25">
        <v>45582.842126889998</v>
      </c>
    </row>
    <row r="12" spans="1:12" s="4" customFormat="1" ht="18" customHeight="1" x14ac:dyDescent="0.2">
      <c r="A12" s="3" t="s">
        <v>157</v>
      </c>
      <c r="B12" s="10">
        <v>18</v>
      </c>
      <c r="C12" s="41">
        <v>70515824</v>
      </c>
      <c r="D12" s="31">
        <v>517416.66215844202</v>
      </c>
      <c r="E12" s="41">
        <v>28808093</v>
      </c>
      <c r="F12" s="31">
        <v>210264.07618775</v>
      </c>
      <c r="G12" s="41">
        <v>32382684</v>
      </c>
      <c r="H12" s="31">
        <v>232260.12380299999</v>
      </c>
      <c r="I12" s="41">
        <v>131706601</v>
      </c>
      <c r="J12" s="31">
        <v>959940.86214919202</v>
      </c>
      <c r="K12" s="31">
        <v>5176690</v>
      </c>
      <c r="L12" s="25">
        <v>37923.701467619998</v>
      </c>
    </row>
    <row r="13" spans="1:12" s="4" customFormat="1" ht="18" customHeight="1" x14ac:dyDescent="0.2">
      <c r="A13" s="3" t="s">
        <v>158</v>
      </c>
      <c r="B13" s="10">
        <v>21</v>
      </c>
      <c r="C13" s="41">
        <v>64356584</v>
      </c>
      <c r="D13" s="31">
        <v>481103.67267701199</v>
      </c>
      <c r="E13" s="41">
        <v>18372683</v>
      </c>
      <c r="F13" s="31">
        <v>136852.380795</v>
      </c>
      <c r="G13" s="41">
        <v>21798564</v>
      </c>
      <c r="H13" s="31">
        <v>159572.459722</v>
      </c>
      <c r="I13" s="41">
        <v>104527831</v>
      </c>
      <c r="J13" s="31">
        <v>777528.51319401199</v>
      </c>
      <c r="K13" s="31">
        <v>4165346</v>
      </c>
      <c r="L13" s="25">
        <v>31097.817210329998</v>
      </c>
    </row>
    <row r="14" spans="1:12" s="4" customFormat="1" ht="18" customHeight="1" x14ac:dyDescent="0.2">
      <c r="A14" s="3" t="s">
        <v>159</v>
      </c>
      <c r="B14" s="10">
        <v>19</v>
      </c>
      <c r="C14" s="41">
        <v>47368479</v>
      </c>
      <c r="D14" s="31">
        <v>345891.95840615802</v>
      </c>
      <c r="E14" s="41">
        <v>24396081</v>
      </c>
      <c r="F14" s="31">
        <v>177532.60060199999</v>
      </c>
      <c r="G14" s="41">
        <v>21962805</v>
      </c>
      <c r="H14" s="31">
        <v>158235.7295435</v>
      </c>
      <c r="I14" s="41">
        <v>93727365</v>
      </c>
      <c r="J14" s="31">
        <v>681660.28855165804</v>
      </c>
      <c r="K14" s="31">
        <v>3682475</v>
      </c>
      <c r="L14" s="25">
        <v>25870.621348100001</v>
      </c>
    </row>
    <row r="15" spans="1:12" s="4" customFormat="1" ht="15" customHeight="1" x14ac:dyDescent="0.2">
      <c r="A15" s="357" t="s">
        <v>1112</v>
      </c>
      <c r="B15" s="357"/>
      <c r="C15" s="357"/>
      <c r="D15" s="357"/>
      <c r="E15" s="357"/>
      <c r="F15" s="357"/>
      <c r="G15" s="357"/>
      <c r="H15" s="357"/>
      <c r="I15" s="357"/>
      <c r="J15" s="357"/>
      <c r="K15" s="357"/>
      <c r="L15" s="357"/>
    </row>
    <row r="16" spans="1:12" s="4" customFormat="1" ht="13.5" customHeight="1" x14ac:dyDescent="0.2">
      <c r="A16" s="357" t="s">
        <v>104</v>
      </c>
      <c r="B16" s="357"/>
      <c r="C16" s="357"/>
      <c r="D16" s="357"/>
      <c r="E16" s="357"/>
      <c r="F16" s="357"/>
      <c r="G16" s="357"/>
      <c r="H16" s="357"/>
      <c r="I16" s="357"/>
      <c r="J16" s="357"/>
      <c r="K16" s="357"/>
      <c r="L16" s="357"/>
    </row>
    <row r="17" spans="1:12" s="4" customFormat="1" ht="13.5" customHeight="1" x14ac:dyDescent="0.2">
      <c r="A17" s="357" t="s">
        <v>432</v>
      </c>
      <c r="B17" s="357"/>
      <c r="C17" s="357"/>
      <c r="D17" s="357"/>
      <c r="E17" s="357"/>
      <c r="F17" s="357"/>
      <c r="G17" s="357"/>
      <c r="H17" s="357"/>
      <c r="I17" s="357"/>
      <c r="J17" s="357"/>
      <c r="K17" s="357"/>
      <c r="L17" s="357"/>
    </row>
    <row r="18" spans="1:12" s="4" customFormat="1" ht="28.35" customHeight="1" x14ac:dyDescent="0.2"/>
  </sheetData>
  <mergeCells count="18">
    <mergeCell ref="A1:L1"/>
    <mergeCell ref="A2:A4"/>
    <mergeCell ref="B2:B4"/>
    <mergeCell ref="C2:D2"/>
    <mergeCell ref="E2:H2"/>
    <mergeCell ref="I2:J2"/>
    <mergeCell ref="K2:L2"/>
    <mergeCell ref="C3:C4"/>
    <mergeCell ref="D3:D4"/>
    <mergeCell ref="E3:F3"/>
    <mergeCell ref="A16:L16"/>
    <mergeCell ref="A17:L17"/>
    <mergeCell ref="G3:H3"/>
    <mergeCell ref="I3:I4"/>
    <mergeCell ref="J3:J4"/>
    <mergeCell ref="K3:K4"/>
    <mergeCell ref="L3:L4"/>
    <mergeCell ref="A15:L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33" sqref="A33:J33"/>
    </sheetView>
  </sheetViews>
  <sheetFormatPr defaultRowHeight="12.75" x14ac:dyDescent="0.2"/>
  <cols>
    <col min="1" max="1" width="9.42578125" style="85" customWidth="1"/>
    <col min="2" max="2" width="7.7109375" style="85" customWidth="1"/>
    <col min="3" max="9" width="12.140625" style="85" customWidth="1"/>
    <col min="10" max="10" width="10" style="85" customWidth="1"/>
    <col min="11" max="11" width="14.140625" style="85" customWidth="1"/>
    <col min="12" max="12" width="9.140625" style="85"/>
    <col min="13" max="13" width="7.5703125" style="85" customWidth="1"/>
    <col min="14" max="16384" width="9.140625" style="85"/>
  </cols>
  <sheetData>
    <row r="1" spans="1:12" s="86" customFormat="1" ht="15.75" customHeight="1" x14ac:dyDescent="0.2">
      <c r="A1" s="374" t="s">
        <v>45</v>
      </c>
      <c r="B1" s="374"/>
      <c r="C1" s="374"/>
      <c r="D1" s="374"/>
      <c r="E1" s="374"/>
      <c r="F1" s="374"/>
      <c r="G1" s="374"/>
      <c r="H1" s="374"/>
      <c r="I1" s="374"/>
      <c r="J1" s="374"/>
      <c r="K1" s="374"/>
      <c r="L1" s="374"/>
    </row>
    <row r="2" spans="1:12" s="86" customFormat="1" ht="24" customHeight="1" x14ac:dyDescent="0.2">
      <c r="A2" s="438" t="s">
        <v>536</v>
      </c>
      <c r="B2" s="438" t="s">
        <v>588</v>
      </c>
      <c r="C2" s="439" t="s">
        <v>581</v>
      </c>
      <c r="D2" s="439"/>
      <c r="E2" s="440" t="s">
        <v>589</v>
      </c>
      <c r="F2" s="440"/>
      <c r="G2" s="440"/>
      <c r="H2" s="440"/>
      <c r="I2" s="439" t="s">
        <v>146</v>
      </c>
      <c r="J2" s="439"/>
      <c r="K2" s="441" t="s">
        <v>590</v>
      </c>
      <c r="L2" s="441"/>
    </row>
    <row r="3" spans="1:12" s="86" customFormat="1" ht="18" customHeight="1" x14ac:dyDescent="0.2">
      <c r="A3" s="438"/>
      <c r="B3" s="438"/>
      <c r="C3" s="442" t="s">
        <v>544</v>
      </c>
      <c r="D3" s="443" t="s">
        <v>545</v>
      </c>
      <c r="E3" s="439" t="s">
        <v>542</v>
      </c>
      <c r="F3" s="439"/>
      <c r="G3" s="439" t="s">
        <v>543</v>
      </c>
      <c r="H3" s="439"/>
      <c r="I3" s="438" t="s">
        <v>585</v>
      </c>
      <c r="J3" s="445" t="s">
        <v>274</v>
      </c>
      <c r="K3" s="442" t="s">
        <v>544</v>
      </c>
      <c r="L3" s="443" t="s">
        <v>591</v>
      </c>
    </row>
    <row r="4" spans="1:12" s="86" customFormat="1" ht="24" customHeight="1" x14ac:dyDescent="0.2">
      <c r="A4" s="438"/>
      <c r="B4" s="438"/>
      <c r="C4" s="442"/>
      <c r="D4" s="443"/>
      <c r="E4" s="98" t="s">
        <v>544</v>
      </c>
      <c r="F4" s="97" t="s">
        <v>545</v>
      </c>
      <c r="G4" s="98" t="s">
        <v>544</v>
      </c>
      <c r="H4" s="97" t="s">
        <v>545</v>
      </c>
      <c r="I4" s="438"/>
      <c r="J4" s="445"/>
      <c r="K4" s="442"/>
      <c r="L4" s="443"/>
    </row>
    <row r="5" spans="1:12" s="86" customFormat="1" ht="18" customHeight="1" x14ac:dyDescent="0.2">
      <c r="A5" s="89" t="s">
        <v>68</v>
      </c>
      <c r="B5" s="95">
        <v>242</v>
      </c>
      <c r="C5" s="96">
        <v>15393172</v>
      </c>
      <c r="D5" s="93">
        <v>99722.314459999994</v>
      </c>
      <c r="E5" s="94">
        <v>1387661</v>
      </c>
      <c r="F5" s="93">
        <v>9059.1398399999998</v>
      </c>
      <c r="G5" s="94">
        <v>1068854</v>
      </c>
      <c r="H5" s="93">
        <v>6951.3269570000002</v>
      </c>
      <c r="I5" s="96">
        <v>17849687</v>
      </c>
      <c r="J5" s="94">
        <v>115732.7813</v>
      </c>
      <c r="K5" s="93">
        <v>95637</v>
      </c>
      <c r="L5" s="93">
        <v>628.4992125</v>
      </c>
    </row>
    <row r="6" spans="1:12" s="86" customFormat="1" ht="18" customHeight="1" x14ac:dyDescent="0.2">
      <c r="A6" s="89" t="s">
        <v>69</v>
      </c>
      <c r="B6" s="95">
        <v>162</v>
      </c>
      <c r="C6" s="94">
        <v>4886813</v>
      </c>
      <c r="D6" s="93">
        <v>33828.773241249997</v>
      </c>
      <c r="E6" s="94">
        <v>377654</v>
      </c>
      <c r="F6" s="93">
        <v>2646.6262272499998</v>
      </c>
      <c r="G6" s="94">
        <v>523467</v>
      </c>
      <c r="H6" s="93">
        <v>3693.2949309999999</v>
      </c>
      <c r="I6" s="94">
        <v>5787934</v>
      </c>
      <c r="J6" s="93">
        <v>40168.694399499997</v>
      </c>
      <c r="K6" s="93">
        <v>11906</v>
      </c>
      <c r="L6" s="93">
        <v>83.630160000000004</v>
      </c>
    </row>
    <row r="7" spans="1:12" s="86" customFormat="1" ht="18" customHeight="1" x14ac:dyDescent="0.2">
      <c r="A7" s="89" t="s">
        <v>152</v>
      </c>
      <c r="B7" s="95">
        <v>19</v>
      </c>
      <c r="C7" s="94">
        <v>802159</v>
      </c>
      <c r="D7" s="93">
        <v>5319.2363597499998</v>
      </c>
      <c r="E7" s="94">
        <v>112894</v>
      </c>
      <c r="F7" s="93">
        <v>750.84314300000005</v>
      </c>
      <c r="G7" s="93">
        <v>76747</v>
      </c>
      <c r="H7" s="93">
        <v>500.88061875</v>
      </c>
      <c r="I7" s="94">
        <v>991800</v>
      </c>
      <c r="J7" s="93">
        <v>6570.9601215000002</v>
      </c>
      <c r="K7" s="93">
        <v>82927</v>
      </c>
      <c r="L7" s="93">
        <v>558.39803800000004</v>
      </c>
    </row>
    <row r="8" spans="1:12" s="86" customFormat="1" ht="18" customHeight="1" x14ac:dyDescent="0.2">
      <c r="A8" s="89" t="s">
        <v>153</v>
      </c>
      <c r="B8" s="95">
        <v>22</v>
      </c>
      <c r="C8" s="94">
        <v>969230</v>
      </c>
      <c r="D8" s="93">
        <v>6574.3142939999998</v>
      </c>
      <c r="E8" s="93">
        <v>30754</v>
      </c>
      <c r="F8" s="93">
        <v>210.1539123</v>
      </c>
      <c r="G8" s="93">
        <v>66366</v>
      </c>
      <c r="H8" s="93">
        <v>452.52457850000002</v>
      </c>
      <c r="I8" s="94">
        <v>1066350</v>
      </c>
      <c r="J8" s="93">
        <v>7236.9927850000004</v>
      </c>
      <c r="K8" s="93">
        <v>50799</v>
      </c>
      <c r="L8" s="93">
        <v>345.68943130000002</v>
      </c>
    </row>
    <row r="9" spans="1:12" s="86" customFormat="1" ht="18" customHeight="1" x14ac:dyDescent="0.2">
      <c r="A9" s="89" t="s">
        <v>154</v>
      </c>
      <c r="B9" s="95">
        <v>21</v>
      </c>
      <c r="C9" s="94">
        <v>703647</v>
      </c>
      <c r="D9" s="93">
        <v>4843.3185249999997</v>
      </c>
      <c r="E9" s="93">
        <v>12526</v>
      </c>
      <c r="F9" s="93">
        <v>85.718977249999995</v>
      </c>
      <c r="G9" s="93">
        <v>47953</v>
      </c>
      <c r="H9" s="93">
        <v>328.12731280000003</v>
      </c>
      <c r="I9" s="94">
        <v>764126</v>
      </c>
      <c r="J9" s="93">
        <v>5257.1648150000001</v>
      </c>
      <c r="K9" s="93">
        <v>35923</v>
      </c>
      <c r="L9" s="93">
        <v>248.57172729999999</v>
      </c>
    </row>
    <row r="10" spans="1:12" s="86" customFormat="1" ht="18" customHeight="1" x14ac:dyDescent="0.2">
      <c r="A10" s="89" t="s">
        <v>155</v>
      </c>
      <c r="B10" s="95">
        <v>22</v>
      </c>
      <c r="C10" s="94">
        <v>1143174</v>
      </c>
      <c r="D10" s="93">
        <v>7905.8324919999995</v>
      </c>
      <c r="E10" s="93">
        <v>32206</v>
      </c>
      <c r="F10" s="93">
        <v>223.1214803</v>
      </c>
      <c r="G10" s="93">
        <v>38039</v>
      </c>
      <c r="H10" s="93">
        <v>265.31956350000002</v>
      </c>
      <c r="I10" s="94">
        <v>1213419</v>
      </c>
      <c r="J10" s="93">
        <v>8394.2735350000003</v>
      </c>
      <c r="K10" s="93">
        <v>31871</v>
      </c>
      <c r="L10" s="93">
        <v>221.3151833</v>
      </c>
    </row>
    <row r="11" spans="1:12" s="86" customFormat="1" ht="18" customHeight="1" x14ac:dyDescent="0.2">
      <c r="A11" s="89" t="s">
        <v>156</v>
      </c>
      <c r="B11" s="95">
        <v>20</v>
      </c>
      <c r="C11" s="94">
        <v>475217</v>
      </c>
      <c r="D11" s="93">
        <v>3342.13</v>
      </c>
      <c r="E11" s="93">
        <v>19391</v>
      </c>
      <c r="F11" s="93">
        <v>135.68</v>
      </c>
      <c r="G11" s="93">
        <v>40930</v>
      </c>
      <c r="H11" s="93">
        <v>288.95999999999998</v>
      </c>
      <c r="I11" s="94">
        <v>535538</v>
      </c>
      <c r="J11" s="93">
        <v>3766.77</v>
      </c>
      <c r="K11" s="93">
        <v>36644</v>
      </c>
      <c r="L11" s="93">
        <v>261.88</v>
      </c>
    </row>
    <row r="12" spans="1:12" s="86" customFormat="1" ht="18" customHeight="1" x14ac:dyDescent="0.2">
      <c r="A12" s="89" t="s">
        <v>157</v>
      </c>
      <c r="B12" s="95">
        <v>18</v>
      </c>
      <c r="C12" s="94">
        <v>450547</v>
      </c>
      <c r="D12" s="93">
        <v>3283.8225109999998</v>
      </c>
      <c r="E12" s="93">
        <v>21706</v>
      </c>
      <c r="F12" s="93">
        <v>157.37262799999999</v>
      </c>
      <c r="G12" s="93">
        <v>74689</v>
      </c>
      <c r="H12" s="93">
        <v>550.16742799999997</v>
      </c>
      <c r="I12" s="94">
        <v>546942</v>
      </c>
      <c r="J12" s="93">
        <v>3991.3625670000001</v>
      </c>
      <c r="K12" s="93">
        <v>17023</v>
      </c>
      <c r="L12" s="93">
        <v>124.86731325</v>
      </c>
    </row>
    <row r="13" spans="1:12" s="86" customFormat="1" ht="18" customHeight="1" x14ac:dyDescent="0.2">
      <c r="A13" s="89" t="s">
        <v>158</v>
      </c>
      <c r="B13" s="95">
        <v>21</v>
      </c>
      <c r="C13" s="94">
        <v>214773</v>
      </c>
      <c r="D13" s="93">
        <v>1614.4936955000001</v>
      </c>
      <c r="E13" s="93">
        <v>63597</v>
      </c>
      <c r="F13" s="93">
        <v>472.22848675</v>
      </c>
      <c r="G13" s="94">
        <v>110119</v>
      </c>
      <c r="H13" s="93">
        <v>813.67052850000005</v>
      </c>
      <c r="I13" s="94">
        <v>388489</v>
      </c>
      <c r="J13" s="93">
        <v>2900.3927107499999</v>
      </c>
      <c r="K13" s="93">
        <v>17476</v>
      </c>
      <c r="L13" s="93">
        <v>132.1304705</v>
      </c>
    </row>
    <row r="14" spans="1:12" s="86" customFormat="1" ht="18" customHeight="1" x14ac:dyDescent="0.2">
      <c r="A14" s="89" t="s">
        <v>159</v>
      </c>
      <c r="B14" s="95">
        <v>19</v>
      </c>
      <c r="C14" s="94">
        <v>128066</v>
      </c>
      <c r="D14" s="93">
        <v>945.62910850000003</v>
      </c>
      <c r="E14" s="93">
        <v>84580</v>
      </c>
      <c r="F14" s="93">
        <v>611.50264249999998</v>
      </c>
      <c r="G14" s="93">
        <v>68624</v>
      </c>
      <c r="H14" s="93">
        <v>493.64338674999999</v>
      </c>
      <c r="I14" s="94">
        <v>281270</v>
      </c>
      <c r="J14" s="93">
        <v>2050.7751377499999</v>
      </c>
      <c r="K14" s="93">
        <v>11906</v>
      </c>
      <c r="L14" s="93">
        <v>83.630160000000004</v>
      </c>
    </row>
    <row r="15" spans="1:12" s="86" customFormat="1" ht="14.25" customHeight="1" x14ac:dyDescent="0.2">
      <c r="A15" s="444" t="s">
        <v>104</v>
      </c>
      <c r="B15" s="444"/>
      <c r="C15" s="444"/>
      <c r="D15" s="444"/>
      <c r="E15" s="444"/>
      <c r="F15" s="444"/>
      <c r="G15" s="444"/>
      <c r="H15" s="444"/>
      <c r="I15" s="444"/>
      <c r="J15" s="444"/>
    </row>
    <row r="16" spans="1:12" s="86" customFormat="1" ht="13.5" customHeight="1" x14ac:dyDescent="0.2">
      <c r="A16" s="444" t="s">
        <v>296</v>
      </c>
      <c r="B16" s="444"/>
      <c r="C16" s="444"/>
      <c r="D16" s="444"/>
      <c r="E16" s="444"/>
      <c r="F16" s="444"/>
      <c r="G16" s="444"/>
      <c r="H16" s="444"/>
      <c r="I16" s="444"/>
      <c r="J16" s="444"/>
    </row>
    <row r="17" s="86" customFormat="1" ht="27.6" customHeight="1" x14ac:dyDescent="0.2"/>
  </sheetData>
  <mergeCells count="17">
    <mergeCell ref="A16:J16"/>
    <mergeCell ref="G3:H3"/>
    <mergeCell ref="I3:I4"/>
    <mergeCell ref="J3:J4"/>
    <mergeCell ref="K3:K4"/>
    <mergeCell ref="A15:J15"/>
    <mergeCell ref="A1:L1"/>
    <mergeCell ref="A2:A4"/>
    <mergeCell ref="B2:B4"/>
    <mergeCell ref="C2:D2"/>
    <mergeCell ref="E2:H2"/>
    <mergeCell ref="I2:J2"/>
    <mergeCell ref="K2:L2"/>
    <mergeCell ref="C3:C4"/>
    <mergeCell ref="D3:D4"/>
    <mergeCell ref="E3:F3"/>
    <mergeCell ref="L3:L4"/>
  </mergeCells>
  <pageMargins left="0.78431372549019618" right="0.78431372549019618" top="0.98039215686274517" bottom="0.98039215686274517" header="0.50980392156862753" footer="0.50980392156862753"/>
  <pageSetup paperSize="9" orientation="landscape"/>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workbookViewId="0">
      <selection activeCell="A33" sqref="A33:J33"/>
    </sheetView>
  </sheetViews>
  <sheetFormatPr defaultRowHeight="12.75" x14ac:dyDescent="0.2"/>
  <cols>
    <col min="1" max="1" width="13.5703125" bestFit="1" customWidth="1"/>
    <col min="2" max="5" width="12.140625" bestFit="1" customWidth="1"/>
    <col min="6" max="6" width="9.28515625" bestFit="1" customWidth="1"/>
    <col min="7" max="10" width="12.140625" bestFit="1" customWidth="1"/>
    <col min="11" max="11" width="9.28515625" bestFit="1" customWidth="1"/>
    <col min="12" max="15" width="12.140625" bestFit="1" customWidth="1"/>
    <col min="16" max="16" width="9.28515625" bestFit="1" customWidth="1"/>
    <col min="17" max="17" width="4.7109375" bestFit="1" customWidth="1"/>
  </cols>
  <sheetData>
    <row r="1" spans="1:16" ht="15.75" customHeight="1" x14ac:dyDescent="0.2">
      <c r="A1" s="420" t="s">
        <v>592</v>
      </c>
      <c r="B1" s="420"/>
      <c r="C1" s="420"/>
      <c r="D1" s="420"/>
      <c r="E1" s="420"/>
      <c r="F1" s="420"/>
      <c r="G1" s="420"/>
      <c r="H1" s="420"/>
      <c r="I1" s="420"/>
      <c r="J1" s="420"/>
      <c r="K1" s="420"/>
      <c r="L1" s="420"/>
      <c r="M1" s="420"/>
      <c r="N1" s="420"/>
      <c r="O1" s="420"/>
      <c r="P1" s="420"/>
    </row>
    <row r="2" spans="1:16" s="4" customFormat="1" ht="18" customHeight="1" x14ac:dyDescent="0.2">
      <c r="A2" s="339" t="s">
        <v>536</v>
      </c>
      <c r="B2" s="359" t="s">
        <v>243</v>
      </c>
      <c r="C2" s="360"/>
      <c r="D2" s="360"/>
      <c r="E2" s="361"/>
      <c r="F2" s="347" t="s">
        <v>146</v>
      </c>
      <c r="G2" s="359" t="s">
        <v>244</v>
      </c>
      <c r="H2" s="360"/>
      <c r="I2" s="360"/>
      <c r="J2" s="361"/>
      <c r="K2" s="347" t="s">
        <v>146</v>
      </c>
      <c r="L2" s="359" t="s">
        <v>245</v>
      </c>
      <c r="M2" s="360"/>
      <c r="N2" s="360"/>
      <c r="O2" s="361"/>
      <c r="P2" s="347" t="s">
        <v>146</v>
      </c>
    </row>
    <row r="3" spans="1:16" s="4" customFormat="1" ht="27" customHeight="1" x14ac:dyDescent="0.2">
      <c r="A3" s="413"/>
      <c r="B3" s="355" t="s">
        <v>593</v>
      </c>
      <c r="C3" s="356"/>
      <c r="D3" s="359" t="s">
        <v>589</v>
      </c>
      <c r="E3" s="361"/>
      <c r="F3" s="348"/>
      <c r="G3" s="355" t="s">
        <v>593</v>
      </c>
      <c r="H3" s="356"/>
      <c r="I3" s="359" t="s">
        <v>589</v>
      </c>
      <c r="J3" s="361"/>
      <c r="K3" s="348"/>
      <c r="L3" s="355" t="s">
        <v>593</v>
      </c>
      <c r="M3" s="356"/>
      <c r="N3" s="359" t="s">
        <v>589</v>
      </c>
      <c r="O3" s="361"/>
      <c r="P3" s="348"/>
    </row>
    <row r="4" spans="1:16" s="4" customFormat="1" ht="27" customHeight="1" x14ac:dyDescent="0.2">
      <c r="A4" s="340"/>
      <c r="B4" s="16" t="s">
        <v>552</v>
      </c>
      <c r="C4" s="16" t="s">
        <v>553</v>
      </c>
      <c r="D4" s="16" t="s">
        <v>554</v>
      </c>
      <c r="E4" s="16" t="s">
        <v>555</v>
      </c>
      <c r="F4" s="349"/>
      <c r="G4" s="16" t="s">
        <v>552</v>
      </c>
      <c r="H4" s="16" t="s">
        <v>553</v>
      </c>
      <c r="I4" s="16" t="s">
        <v>554</v>
      </c>
      <c r="J4" s="16" t="s">
        <v>555</v>
      </c>
      <c r="K4" s="349"/>
      <c r="L4" s="16" t="s">
        <v>552</v>
      </c>
      <c r="M4" s="16" t="s">
        <v>553</v>
      </c>
      <c r="N4" s="16" t="s">
        <v>554</v>
      </c>
      <c r="O4" s="16" t="s">
        <v>555</v>
      </c>
      <c r="P4" s="349"/>
    </row>
    <row r="5" spans="1:16" s="4" customFormat="1" ht="18" customHeight="1" x14ac:dyDescent="0.2">
      <c r="A5" s="3" t="s">
        <v>68</v>
      </c>
      <c r="B5" s="72">
        <v>3227.51</v>
      </c>
      <c r="C5" s="72">
        <v>104.85</v>
      </c>
      <c r="D5" s="72">
        <v>2681.5</v>
      </c>
      <c r="E5" s="72">
        <v>174.81</v>
      </c>
      <c r="F5" s="25">
        <v>5029.3841718120002</v>
      </c>
      <c r="G5" s="72">
        <v>3570.074719102</v>
      </c>
      <c r="H5" s="72">
        <v>118.59464106</v>
      </c>
      <c r="I5" s="72">
        <v>948.73254832999999</v>
      </c>
      <c r="J5" s="72">
        <v>391.98226332000002</v>
      </c>
      <c r="K5" s="25">
        <v>372.53</v>
      </c>
      <c r="L5" s="72">
        <v>321.64</v>
      </c>
      <c r="M5" s="72">
        <v>13.38</v>
      </c>
      <c r="N5" s="72">
        <v>21.25</v>
      </c>
      <c r="O5" s="72">
        <v>16.260000000000002</v>
      </c>
      <c r="P5" s="25">
        <v>6188.67</v>
      </c>
    </row>
    <row r="6" spans="1:16" s="4" customFormat="1" ht="18" customHeight="1" x14ac:dyDescent="0.2">
      <c r="A6" s="3" t="s">
        <v>69</v>
      </c>
      <c r="B6" s="72">
        <v>4323.33</v>
      </c>
      <c r="C6" s="72">
        <v>163.58000000000001</v>
      </c>
      <c r="D6" s="72">
        <v>2486.86</v>
      </c>
      <c r="E6" s="72">
        <v>123.83</v>
      </c>
      <c r="F6" s="25">
        <v>8066.35962406</v>
      </c>
      <c r="G6" s="72">
        <v>6451.8061225800002</v>
      </c>
      <c r="H6" s="72">
        <v>263.89001679</v>
      </c>
      <c r="I6" s="72">
        <v>850.66049564000002</v>
      </c>
      <c r="J6" s="72">
        <v>500.00299004999999</v>
      </c>
      <c r="K6" s="25">
        <v>115.999161</v>
      </c>
      <c r="L6" s="72">
        <v>108.33775</v>
      </c>
      <c r="M6" s="72">
        <v>6.4729999999999999</v>
      </c>
      <c r="N6" s="72">
        <v>0.51001099999999999</v>
      </c>
      <c r="O6" s="72">
        <v>0.6784</v>
      </c>
      <c r="P6" s="25">
        <v>7097.6</v>
      </c>
    </row>
    <row r="7" spans="1:16" s="4" customFormat="1" ht="18" customHeight="1" x14ac:dyDescent="0.2">
      <c r="A7" s="3" t="s">
        <v>152</v>
      </c>
      <c r="B7" s="72">
        <v>322.23</v>
      </c>
      <c r="C7" s="72">
        <v>29.06</v>
      </c>
      <c r="D7" s="72">
        <v>199.52</v>
      </c>
      <c r="E7" s="72">
        <v>11.89</v>
      </c>
      <c r="F7" s="25">
        <v>573.29257829999995</v>
      </c>
      <c r="G7" s="72">
        <v>404.78531040000001</v>
      </c>
      <c r="H7" s="72">
        <v>59.002072920000003</v>
      </c>
      <c r="I7" s="72">
        <v>69.35556339</v>
      </c>
      <c r="J7" s="72">
        <v>40.14963152</v>
      </c>
      <c r="K7" s="25">
        <v>22.43</v>
      </c>
      <c r="L7" s="72">
        <v>20.03</v>
      </c>
      <c r="M7" s="72">
        <v>1.98</v>
      </c>
      <c r="N7" s="72">
        <v>0.11</v>
      </c>
      <c r="O7" s="72">
        <v>0.31</v>
      </c>
      <c r="P7" s="25">
        <v>562.70000000000005</v>
      </c>
    </row>
    <row r="8" spans="1:16" s="4" customFormat="1" ht="18" customHeight="1" x14ac:dyDescent="0.2">
      <c r="A8" s="3" t="s">
        <v>153</v>
      </c>
      <c r="B8" s="72">
        <v>800.07</v>
      </c>
      <c r="C8" s="72">
        <v>55.96</v>
      </c>
      <c r="D8" s="72">
        <v>305.45</v>
      </c>
      <c r="E8" s="72">
        <v>10.63</v>
      </c>
      <c r="F8" s="25">
        <v>1237.666076</v>
      </c>
      <c r="G8" s="72">
        <v>997.53042700000003</v>
      </c>
      <c r="H8" s="72">
        <v>89.251836449999999</v>
      </c>
      <c r="I8" s="72">
        <v>88.31534825</v>
      </c>
      <c r="J8" s="72">
        <v>62.568464200000001</v>
      </c>
      <c r="K8" s="25">
        <v>35.770000000000003</v>
      </c>
      <c r="L8" s="72">
        <v>32.93</v>
      </c>
      <c r="M8" s="72">
        <v>2.64</v>
      </c>
      <c r="N8" s="72">
        <v>7.0000000000000007E-2</v>
      </c>
      <c r="O8" s="72">
        <v>0.13</v>
      </c>
      <c r="P8" s="25">
        <v>1172.1099999999999</v>
      </c>
    </row>
    <row r="9" spans="1:16" s="4" customFormat="1" ht="18" customHeight="1" x14ac:dyDescent="0.2">
      <c r="A9" s="3" t="s">
        <v>154</v>
      </c>
      <c r="B9" s="72">
        <v>508.38</v>
      </c>
      <c r="C9" s="72">
        <v>23.82</v>
      </c>
      <c r="D9" s="72">
        <v>321</v>
      </c>
      <c r="E9" s="72">
        <v>11.58</v>
      </c>
      <c r="F9" s="25">
        <v>941.40138549999995</v>
      </c>
      <c r="G9" s="72">
        <v>754.42386080000006</v>
      </c>
      <c r="H9" s="72">
        <v>49.760339530000003</v>
      </c>
      <c r="I9" s="72">
        <v>80.044044</v>
      </c>
      <c r="J9" s="72">
        <v>57.17314124</v>
      </c>
      <c r="K9" s="25">
        <v>11.37</v>
      </c>
      <c r="L9" s="72">
        <v>10.84</v>
      </c>
      <c r="M9" s="72">
        <v>0.46</v>
      </c>
      <c r="N9" s="72">
        <v>0.04</v>
      </c>
      <c r="O9" s="72">
        <v>0.03</v>
      </c>
      <c r="P9" s="25">
        <v>864.78</v>
      </c>
    </row>
    <row r="10" spans="1:16" s="4" customFormat="1" ht="18" customHeight="1" x14ac:dyDescent="0.2">
      <c r="A10" s="3" t="s">
        <v>155</v>
      </c>
      <c r="B10" s="72">
        <v>345.71</v>
      </c>
      <c r="C10" s="72">
        <v>5.05</v>
      </c>
      <c r="D10" s="72">
        <v>221.87</v>
      </c>
      <c r="E10" s="72">
        <v>4.21</v>
      </c>
      <c r="F10" s="25">
        <v>604.91108929999996</v>
      </c>
      <c r="G10" s="72">
        <v>498.96861109999998</v>
      </c>
      <c r="H10" s="72">
        <v>4.3749745400000002</v>
      </c>
      <c r="I10" s="72">
        <v>78.874697749999996</v>
      </c>
      <c r="J10" s="72">
        <v>22.692805929999999</v>
      </c>
      <c r="K10" s="25">
        <v>9.17</v>
      </c>
      <c r="L10" s="72">
        <v>8.86</v>
      </c>
      <c r="M10" s="72">
        <v>0.25</v>
      </c>
      <c r="N10" s="72">
        <v>0.06</v>
      </c>
      <c r="O10" s="72">
        <v>0</v>
      </c>
      <c r="P10" s="25">
        <v>576.84</v>
      </c>
    </row>
    <row r="11" spans="1:16" s="4" customFormat="1" ht="18" customHeight="1" x14ac:dyDescent="0.2">
      <c r="A11" s="3" t="s">
        <v>156</v>
      </c>
      <c r="B11" s="72">
        <v>966.56</v>
      </c>
      <c r="C11" s="72">
        <v>61.88</v>
      </c>
      <c r="D11" s="72">
        <v>562.24</v>
      </c>
      <c r="E11" s="72">
        <v>48.08</v>
      </c>
      <c r="F11" s="25">
        <v>849.85240299999998</v>
      </c>
      <c r="G11" s="72">
        <v>634.87093600000003</v>
      </c>
      <c r="H11" s="72">
        <v>47.43282</v>
      </c>
      <c r="I11" s="72">
        <v>110.757142</v>
      </c>
      <c r="J11" s="72">
        <v>56.791505999999998</v>
      </c>
      <c r="K11" s="25">
        <v>8.82</v>
      </c>
      <c r="L11" s="72">
        <v>7.57</v>
      </c>
      <c r="M11" s="72">
        <v>1.07</v>
      </c>
      <c r="N11" s="72">
        <v>0.1</v>
      </c>
      <c r="O11" s="72">
        <v>0.08</v>
      </c>
      <c r="P11" s="25">
        <v>1638.76</v>
      </c>
    </row>
    <row r="12" spans="1:16" s="4" customFormat="1" ht="18" customHeight="1" x14ac:dyDescent="0.2">
      <c r="A12" s="3" t="s">
        <v>157</v>
      </c>
      <c r="B12" s="72">
        <v>685.57</v>
      </c>
      <c r="C12" s="72">
        <v>5.76</v>
      </c>
      <c r="D12" s="72">
        <v>365.8</v>
      </c>
      <c r="E12" s="72">
        <v>24.17</v>
      </c>
      <c r="F12" s="25">
        <v>1655.61503053</v>
      </c>
      <c r="G12" s="72">
        <v>1416.98416883</v>
      </c>
      <c r="H12" s="72">
        <v>5.1058309099999999</v>
      </c>
      <c r="I12" s="72">
        <v>150.55131424999999</v>
      </c>
      <c r="J12" s="72">
        <v>82.973716539999998</v>
      </c>
      <c r="K12" s="25">
        <v>15.2</v>
      </c>
      <c r="L12" s="72">
        <v>15.02</v>
      </c>
      <c r="M12" s="72">
        <v>0.04</v>
      </c>
      <c r="N12" s="72">
        <v>0.05</v>
      </c>
      <c r="O12" s="72">
        <v>0.09</v>
      </c>
      <c r="P12" s="25">
        <v>1081.3</v>
      </c>
    </row>
    <row r="13" spans="1:16" s="4" customFormat="1" ht="18" customHeight="1" x14ac:dyDescent="0.2">
      <c r="A13" s="3" t="s">
        <v>158</v>
      </c>
      <c r="B13" s="72">
        <v>606.39</v>
      </c>
      <c r="C13" s="72">
        <v>5.78</v>
      </c>
      <c r="D13" s="72">
        <v>414.76</v>
      </c>
      <c r="E13" s="72">
        <v>9.93</v>
      </c>
      <c r="F13" s="25">
        <v>1274.71657112</v>
      </c>
      <c r="G13" s="72">
        <v>1106.06899649</v>
      </c>
      <c r="H13" s="72">
        <v>4.1425155299999998</v>
      </c>
      <c r="I13" s="72">
        <v>123.00491125000001</v>
      </c>
      <c r="J13" s="72">
        <v>41.500147849999998</v>
      </c>
      <c r="K13" s="25">
        <v>5.7574529999999999</v>
      </c>
      <c r="L13" s="72">
        <v>5.69</v>
      </c>
      <c r="M13" s="72">
        <v>0.01</v>
      </c>
      <c r="N13" s="72">
        <v>4.7453000000000002E-2</v>
      </c>
      <c r="O13" s="72">
        <v>0.01</v>
      </c>
      <c r="P13" s="25">
        <v>1036.8599999999999</v>
      </c>
    </row>
    <row r="14" spans="1:16" s="4" customFormat="1" ht="18" customHeight="1" x14ac:dyDescent="0.2">
      <c r="A14" s="3" t="s">
        <v>159</v>
      </c>
      <c r="B14" s="72">
        <v>571.70000000000005</v>
      </c>
      <c r="C14" s="72">
        <v>7.21</v>
      </c>
      <c r="D14" s="72">
        <v>377.34</v>
      </c>
      <c r="E14" s="72">
        <v>27.38</v>
      </c>
      <c r="F14" s="25">
        <v>928.90449046000003</v>
      </c>
      <c r="G14" s="72">
        <v>638.17381203000002</v>
      </c>
      <c r="H14" s="72">
        <v>4.8196269100000002</v>
      </c>
      <c r="I14" s="72">
        <v>149.75747475</v>
      </c>
      <c r="J14" s="72">
        <v>136.15357677</v>
      </c>
      <c r="K14" s="25">
        <v>7.482958</v>
      </c>
      <c r="L14" s="72">
        <v>7.4</v>
      </c>
      <c r="M14" s="72">
        <v>2.3E-2</v>
      </c>
      <c r="N14" s="72">
        <v>3.1558000000000003E-2</v>
      </c>
      <c r="O14" s="72">
        <v>2.8400000000000002E-2</v>
      </c>
      <c r="P14" s="25">
        <v>983.63</v>
      </c>
    </row>
    <row r="15" spans="1:16" s="4" customFormat="1" ht="15" customHeight="1" x14ac:dyDescent="0.2">
      <c r="A15" s="357" t="s">
        <v>104</v>
      </c>
      <c r="B15" s="357"/>
      <c r="C15" s="357"/>
      <c r="D15" s="357"/>
      <c r="E15" s="357"/>
      <c r="F15" s="357"/>
      <c r="G15" s="357"/>
      <c r="H15" s="357"/>
      <c r="I15" s="357"/>
      <c r="J15" s="357"/>
      <c r="K15" s="357"/>
      <c r="L15" s="357"/>
      <c r="M15" s="357"/>
      <c r="N15" s="357"/>
      <c r="O15" s="357"/>
      <c r="P15" s="357"/>
    </row>
    <row r="16" spans="1:16" s="4" customFormat="1" ht="13.5" customHeight="1" x14ac:dyDescent="0.2">
      <c r="A16" s="357" t="s">
        <v>239</v>
      </c>
      <c r="B16" s="357"/>
      <c r="C16" s="357"/>
      <c r="D16" s="357"/>
      <c r="E16" s="357"/>
      <c r="F16" s="357"/>
      <c r="G16" s="357"/>
      <c r="H16" s="357"/>
      <c r="I16" s="357"/>
      <c r="J16" s="357"/>
      <c r="K16" s="357"/>
      <c r="L16" s="357"/>
      <c r="M16" s="357"/>
      <c r="N16" s="357"/>
      <c r="O16" s="357"/>
      <c r="P16" s="357"/>
    </row>
    <row r="17" s="4" customFormat="1" ht="27.6" customHeight="1" x14ac:dyDescent="0.2"/>
  </sheetData>
  <mergeCells count="16">
    <mergeCell ref="A16:P16"/>
    <mergeCell ref="A1:P1"/>
    <mergeCell ref="A2:A4"/>
    <mergeCell ref="B2:E2"/>
    <mergeCell ref="F2:F4"/>
    <mergeCell ref="G2:J2"/>
    <mergeCell ref="K2:K4"/>
    <mergeCell ref="L2:O2"/>
    <mergeCell ref="P2:P4"/>
    <mergeCell ref="B3:C3"/>
    <mergeCell ref="D3:E3"/>
    <mergeCell ref="G3:H3"/>
    <mergeCell ref="I3:J3"/>
    <mergeCell ref="L3:M3"/>
    <mergeCell ref="N3:O3"/>
    <mergeCell ref="A15:P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A33" sqref="A33:J33"/>
    </sheetView>
  </sheetViews>
  <sheetFormatPr defaultRowHeight="12.75" x14ac:dyDescent="0.2"/>
  <cols>
    <col min="1" max="15" width="12.140625" bestFit="1" customWidth="1"/>
    <col min="16" max="16" width="4.7109375" bestFit="1" customWidth="1"/>
  </cols>
  <sheetData>
    <row r="1" spans="1:15" ht="15" customHeight="1" x14ac:dyDescent="0.2">
      <c r="A1" s="373" t="s">
        <v>47</v>
      </c>
      <c r="B1" s="373"/>
      <c r="C1" s="373"/>
      <c r="D1" s="373"/>
      <c r="E1" s="373"/>
      <c r="F1" s="373"/>
      <c r="G1" s="373"/>
      <c r="H1" s="373"/>
      <c r="I1" s="373"/>
    </row>
    <row r="2" spans="1:15" s="4" customFormat="1" ht="18" customHeight="1" x14ac:dyDescent="0.2">
      <c r="A2" s="347" t="s">
        <v>235</v>
      </c>
      <c r="B2" s="446" t="s">
        <v>274</v>
      </c>
      <c r="C2" s="447"/>
      <c r="D2" s="447"/>
      <c r="E2" s="447"/>
      <c r="F2" s="447"/>
      <c r="G2" s="447"/>
      <c r="H2" s="448"/>
      <c r="I2" s="353" t="s">
        <v>594</v>
      </c>
      <c r="J2" s="385"/>
      <c r="K2" s="385"/>
      <c r="L2" s="385"/>
      <c r="M2" s="385"/>
      <c r="N2" s="385"/>
      <c r="O2" s="354"/>
    </row>
    <row r="3" spans="1:15" s="4" customFormat="1" ht="18" customHeight="1" x14ac:dyDescent="0.2">
      <c r="A3" s="349"/>
      <c r="B3" s="24" t="s">
        <v>595</v>
      </c>
      <c r="C3" s="24" t="s">
        <v>596</v>
      </c>
      <c r="D3" s="24" t="s">
        <v>597</v>
      </c>
      <c r="E3" s="24" t="s">
        <v>598</v>
      </c>
      <c r="F3" s="24" t="s">
        <v>599</v>
      </c>
      <c r="G3" s="24" t="s">
        <v>600</v>
      </c>
      <c r="H3" s="24" t="s">
        <v>601</v>
      </c>
      <c r="I3" s="24" t="s">
        <v>595</v>
      </c>
      <c r="J3" s="24" t="s">
        <v>596</v>
      </c>
      <c r="K3" s="24" t="s">
        <v>597</v>
      </c>
      <c r="L3" s="24" t="s">
        <v>598</v>
      </c>
      <c r="M3" s="24" t="s">
        <v>599</v>
      </c>
      <c r="N3" s="24" t="s">
        <v>600</v>
      </c>
      <c r="O3" s="24" t="s">
        <v>601</v>
      </c>
    </row>
    <row r="4" spans="1:15" s="4" customFormat="1" ht="18" customHeight="1" x14ac:dyDescent="0.2">
      <c r="A4" s="3" t="s">
        <v>602</v>
      </c>
      <c r="B4" s="31">
        <v>4403388.1399999997</v>
      </c>
      <c r="C4" s="25">
        <v>10491.21</v>
      </c>
      <c r="D4" s="25">
        <v>10781.62</v>
      </c>
      <c r="E4" s="25">
        <v>1726.47</v>
      </c>
      <c r="F4" s="25">
        <v>5148.12</v>
      </c>
      <c r="G4" s="25">
        <v>4719.51</v>
      </c>
      <c r="H4" s="25">
        <v>175.36</v>
      </c>
      <c r="I4" s="31">
        <v>871702</v>
      </c>
      <c r="J4" s="25">
        <v>22950</v>
      </c>
      <c r="K4" s="25">
        <v>5696</v>
      </c>
      <c r="L4" s="25">
        <v>1860</v>
      </c>
      <c r="M4" s="10">
        <v>1994</v>
      </c>
      <c r="N4" s="10">
        <v>3967</v>
      </c>
      <c r="O4" s="10">
        <v>3</v>
      </c>
    </row>
    <row r="5" spans="1:15" s="4" customFormat="1" ht="18" customHeight="1" x14ac:dyDescent="0.2">
      <c r="A5" s="3" t="s">
        <v>69</v>
      </c>
      <c r="B5" s="31">
        <v>5187225.2162664998</v>
      </c>
      <c r="C5" s="25">
        <v>4675.66318125</v>
      </c>
      <c r="D5" s="25">
        <v>3871.006883</v>
      </c>
      <c r="E5" s="25">
        <v>750.52960725000003</v>
      </c>
      <c r="F5" s="25">
        <v>2712.9800697710002</v>
      </c>
      <c r="G5" s="25">
        <v>1275.2265408599999</v>
      </c>
      <c r="H5" s="25">
        <v>33.114100000000001</v>
      </c>
      <c r="I5" s="31">
        <v>787973</v>
      </c>
      <c r="J5" s="25">
        <v>5500</v>
      </c>
      <c r="K5" s="25">
        <v>1370</v>
      </c>
      <c r="L5" s="25">
        <v>424</v>
      </c>
      <c r="M5" s="10">
        <v>0</v>
      </c>
      <c r="N5" s="10">
        <v>0</v>
      </c>
      <c r="O5" s="10">
        <v>0</v>
      </c>
    </row>
    <row r="6" spans="1:15" s="4" customFormat="1" ht="18" customHeight="1" x14ac:dyDescent="0.2">
      <c r="A6" s="3" t="s">
        <v>152</v>
      </c>
      <c r="B6" s="31">
        <v>505815.14030000003</v>
      </c>
      <c r="C6" s="25">
        <v>1723.5059000000001</v>
      </c>
      <c r="D6" s="25">
        <v>667.5933</v>
      </c>
      <c r="E6" s="25">
        <v>65.550899999999999</v>
      </c>
      <c r="F6" s="25">
        <v>836.76940000000002</v>
      </c>
      <c r="G6" s="25">
        <v>826.84130000000005</v>
      </c>
      <c r="H6" s="25">
        <v>26.173100000000002</v>
      </c>
      <c r="I6" s="31">
        <v>1172762</v>
      </c>
      <c r="J6" s="25">
        <v>21756</v>
      </c>
      <c r="K6" s="25">
        <v>6699</v>
      </c>
      <c r="L6" s="25">
        <v>754</v>
      </c>
      <c r="M6" s="10">
        <v>2334</v>
      </c>
      <c r="N6" s="10">
        <v>3325</v>
      </c>
      <c r="O6" s="10">
        <v>429</v>
      </c>
    </row>
    <row r="7" spans="1:15" s="4" customFormat="1" ht="18" customHeight="1" x14ac:dyDescent="0.2">
      <c r="A7" s="3" t="s">
        <v>153</v>
      </c>
      <c r="B7" s="31">
        <v>724688.08</v>
      </c>
      <c r="C7" s="25">
        <v>1181.77</v>
      </c>
      <c r="D7" s="25">
        <v>765.13</v>
      </c>
      <c r="E7" s="25">
        <v>67.180000000000007</v>
      </c>
      <c r="F7" s="25">
        <v>1517.89</v>
      </c>
      <c r="G7" s="25">
        <v>241.74</v>
      </c>
      <c r="H7" s="25">
        <v>6.69</v>
      </c>
      <c r="I7" s="31">
        <v>1372211</v>
      </c>
      <c r="J7" s="25">
        <v>2938</v>
      </c>
      <c r="K7" s="25">
        <v>4164</v>
      </c>
      <c r="L7" s="25">
        <v>702</v>
      </c>
      <c r="M7" s="10">
        <v>3231</v>
      </c>
      <c r="N7" s="10">
        <v>450</v>
      </c>
      <c r="O7" s="10">
        <v>24</v>
      </c>
    </row>
    <row r="8" spans="1:15" s="4" customFormat="1" ht="18" customHeight="1" x14ac:dyDescent="0.2">
      <c r="A8" s="3" t="s">
        <v>154</v>
      </c>
      <c r="B8" s="31">
        <v>712251.33</v>
      </c>
      <c r="C8" s="25">
        <v>453.5</v>
      </c>
      <c r="D8" s="25">
        <v>440.13</v>
      </c>
      <c r="E8" s="25">
        <v>93.45</v>
      </c>
      <c r="F8" s="25">
        <v>312.31</v>
      </c>
      <c r="G8" s="25">
        <v>134.15</v>
      </c>
      <c r="H8" s="25">
        <v>0.26</v>
      </c>
      <c r="I8" s="31">
        <v>1280120</v>
      </c>
      <c r="J8" s="25">
        <v>2299</v>
      </c>
      <c r="K8" s="25">
        <v>3809</v>
      </c>
      <c r="L8" s="25">
        <v>855</v>
      </c>
      <c r="M8" s="10">
        <v>60</v>
      </c>
      <c r="N8" s="10">
        <v>10</v>
      </c>
      <c r="O8" s="10">
        <v>0</v>
      </c>
    </row>
    <row r="9" spans="1:15" s="4" customFormat="1" ht="18" customHeight="1" x14ac:dyDescent="0.2">
      <c r="A9" s="3" t="s">
        <v>155</v>
      </c>
      <c r="B9" s="31">
        <v>644204.79</v>
      </c>
      <c r="C9" s="25">
        <v>341.21</v>
      </c>
      <c r="D9" s="25">
        <v>452.14</v>
      </c>
      <c r="E9" s="25">
        <v>72.7</v>
      </c>
      <c r="F9" s="25">
        <v>40.98</v>
      </c>
      <c r="G9" s="25">
        <v>68.319999999999993</v>
      </c>
      <c r="H9" s="25">
        <v>0</v>
      </c>
      <c r="I9" s="31">
        <v>917659</v>
      </c>
      <c r="J9" s="25">
        <v>2825</v>
      </c>
      <c r="K9" s="25">
        <v>3713</v>
      </c>
      <c r="L9" s="25">
        <v>707</v>
      </c>
      <c r="M9" s="10">
        <v>12</v>
      </c>
      <c r="N9" s="10">
        <v>22</v>
      </c>
      <c r="O9" s="10"/>
    </row>
    <row r="10" spans="1:15" s="4" customFormat="1" ht="18" customHeight="1" x14ac:dyDescent="0.2">
      <c r="A10" s="3" t="s">
        <v>156</v>
      </c>
      <c r="B10" s="31">
        <v>707320.92</v>
      </c>
      <c r="C10" s="25">
        <v>313.56</v>
      </c>
      <c r="D10" s="25">
        <v>266.27999999999997</v>
      </c>
      <c r="E10" s="25">
        <v>248.9</v>
      </c>
      <c r="F10" s="25">
        <v>4.29</v>
      </c>
      <c r="G10" s="25">
        <v>3.48</v>
      </c>
      <c r="H10" s="25">
        <v>0</v>
      </c>
      <c r="I10" s="31">
        <v>1362719</v>
      </c>
      <c r="J10" s="25">
        <v>6386</v>
      </c>
      <c r="K10" s="25">
        <v>4502</v>
      </c>
      <c r="L10" s="25">
        <v>5085</v>
      </c>
      <c r="M10" s="10">
        <v>15</v>
      </c>
      <c r="N10" s="10">
        <v>30</v>
      </c>
      <c r="O10" s="10">
        <v>0</v>
      </c>
    </row>
    <row r="11" spans="1:15" s="4" customFormat="1" ht="18" customHeight="1" x14ac:dyDescent="0.2">
      <c r="A11" s="3" t="s">
        <v>157</v>
      </c>
      <c r="B11" s="31">
        <v>679315.29104725004</v>
      </c>
      <c r="C11" s="25">
        <v>244.81914649999999</v>
      </c>
      <c r="D11" s="25">
        <v>426.20257075000001</v>
      </c>
      <c r="E11" s="25">
        <v>62.056102500000001</v>
      </c>
      <c r="F11" s="25">
        <v>0.52337671600000002</v>
      </c>
      <c r="G11" s="25">
        <v>0.682726948</v>
      </c>
      <c r="H11" s="25">
        <v>0</v>
      </c>
      <c r="I11" s="31">
        <v>1021346</v>
      </c>
      <c r="J11" s="25">
        <v>4466</v>
      </c>
      <c r="K11" s="25">
        <v>4611</v>
      </c>
      <c r="L11" s="25">
        <v>112</v>
      </c>
      <c r="M11" s="10">
        <v>20</v>
      </c>
      <c r="N11" s="10">
        <v>2</v>
      </c>
      <c r="O11" s="10">
        <v>0</v>
      </c>
    </row>
    <row r="12" spans="1:15" s="4" customFormat="1" ht="18" customHeight="1" x14ac:dyDescent="0.2">
      <c r="A12" s="3" t="s">
        <v>158</v>
      </c>
      <c r="B12" s="31">
        <v>640681.91249999998</v>
      </c>
      <c r="C12" s="25">
        <v>182.63486230000001</v>
      </c>
      <c r="D12" s="25">
        <v>384.02174630000002</v>
      </c>
      <c r="E12" s="25">
        <v>46.35950175</v>
      </c>
      <c r="F12" s="25">
        <v>0.211893055</v>
      </c>
      <c r="G12" s="25">
        <v>1.9413911999999998E-2</v>
      </c>
      <c r="H12" s="25">
        <v>0</v>
      </c>
      <c r="I12" s="31">
        <v>889470</v>
      </c>
      <c r="J12" s="25">
        <v>2039</v>
      </c>
      <c r="K12" s="25">
        <v>2134</v>
      </c>
      <c r="L12" s="25">
        <v>570</v>
      </c>
      <c r="M12" s="10">
        <v>0</v>
      </c>
      <c r="N12" s="10">
        <v>0</v>
      </c>
      <c r="O12" s="10">
        <v>0</v>
      </c>
    </row>
    <row r="13" spans="1:15" s="4" customFormat="1" ht="18" customHeight="1" x14ac:dyDescent="0.2">
      <c r="A13" s="3" t="s">
        <v>159</v>
      </c>
      <c r="B13" s="31">
        <v>572947.75471625</v>
      </c>
      <c r="C13" s="25">
        <v>234.66967249999999</v>
      </c>
      <c r="D13" s="25">
        <v>469.50796600000001</v>
      </c>
      <c r="E13" s="25">
        <v>94.335503000000003</v>
      </c>
      <c r="F13" s="25">
        <v>0</v>
      </c>
      <c r="G13" s="25">
        <v>0</v>
      </c>
      <c r="H13" s="25">
        <v>0</v>
      </c>
      <c r="I13" s="31">
        <v>787973</v>
      </c>
      <c r="J13" s="25">
        <v>5500</v>
      </c>
      <c r="K13" s="25">
        <v>1370</v>
      </c>
      <c r="L13" s="25">
        <v>424</v>
      </c>
      <c r="M13" s="10">
        <v>0</v>
      </c>
      <c r="N13" s="10">
        <v>0</v>
      </c>
      <c r="O13" s="10">
        <v>0</v>
      </c>
    </row>
    <row r="14" spans="1:15" s="4" customFormat="1" ht="14.25" customHeight="1" x14ac:dyDescent="0.2">
      <c r="A14" s="357" t="s">
        <v>603</v>
      </c>
      <c r="B14" s="357"/>
      <c r="C14" s="357"/>
      <c r="D14" s="357"/>
      <c r="E14" s="357"/>
      <c r="F14" s="357"/>
      <c r="G14" s="357"/>
      <c r="H14" s="357"/>
      <c r="I14" s="357"/>
    </row>
    <row r="15" spans="1:15" s="4" customFormat="1" ht="13.5" customHeight="1" x14ac:dyDescent="0.2">
      <c r="A15" s="357" t="s">
        <v>604</v>
      </c>
      <c r="B15" s="357"/>
      <c r="C15" s="357"/>
      <c r="D15" s="357"/>
      <c r="E15" s="357"/>
      <c r="F15" s="357"/>
      <c r="G15" s="357"/>
      <c r="H15" s="357"/>
      <c r="I15" s="357"/>
    </row>
    <row r="16" spans="1:15" s="4" customFormat="1" ht="13.5" customHeight="1" x14ac:dyDescent="0.2">
      <c r="A16" s="357" t="s">
        <v>605</v>
      </c>
      <c r="B16" s="357"/>
      <c r="C16" s="357"/>
      <c r="D16" s="357"/>
      <c r="E16" s="357"/>
      <c r="F16" s="357"/>
      <c r="G16" s="357"/>
      <c r="H16" s="357"/>
      <c r="I16" s="357"/>
    </row>
    <row r="17" spans="1:9" s="4" customFormat="1" ht="13.5" customHeight="1" x14ac:dyDescent="0.2">
      <c r="A17" s="357" t="s">
        <v>104</v>
      </c>
      <c r="B17" s="357"/>
      <c r="C17" s="357"/>
      <c r="D17" s="357"/>
      <c r="E17" s="357"/>
      <c r="F17" s="357"/>
      <c r="G17" s="357"/>
      <c r="H17" s="357"/>
      <c r="I17" s="357"/>
    </row>
    <row r="18" spans="1:9" s="4" customFormat="1" ht="13.5" customHeight="1" x14ac:dyDescent="0.2">
      <c r="A18" s="357" t="s">
        <v>587</v>
      </c>
      <c r="B18" s="357"/>
      <c r="C18" s="357"/>
      <c r="D18" s="357"/>
      <c r="E18" s="357"/>
      <c r="F18" s="357"/>
      <c r="G18" s="357"/>
      <c r="H18" s="357"/>
      <c r="I18" s="357"/>
    </row>
    <row r="19" spans="1:9" s="4" customFormat="1" ht="28.35" customHeight="1" x14ac:dyDescent="0.2"/>
  </sheetData>
  <mergeCells count="9">
    <mergeCell ref="A16:I16"/>
    <mergeCell ref="A17:I17"/>
    <mergeCell ref="A18:I18"/>
    <mergeCell ref="A1:I1"/>
    <mergeCell ref="A2:A3"/>
    <mergeCell ref="B2:H2"/>
    <mergeCell ref="I2:O2"/>
    <mergeCell ref="A14:I14"/>
    <mergeCell ref="A15:I15"/>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activeCell="A33" sqref="A33:J33"/>
    </sheetView>
  </sheetViews>
  <sheetFormatPr defaultRowHeight="12.75" x14ac:dyDescent="0.2"/>
  <cols>
    <col min="1" max="15" width="14.7109375" bestFit="1" customWidth="1"/>
    <col min="16" max="16" width="4.7109375" bestFit="1" customWidth="1"/>
  </cols>
  <sheetData>
    <row r="1" spans="1:15" ht="18.75" customHeight="1" x14ac:dyDescent="0.2">
      <c r="A1" s="373" t="s">
        <v>48</v>
      </c>
      <c r="B1" s="373"/>
      <c r="C1" s="373"/>
      <c r="D1" s="373"/>
      <c r="E1" s="373"/>
      <c r="F1" s="373"/>
      <c r="G1" s="373"/>
    </row>
    <row r="2" spans="1:15" s="4" customFormat="1" ht="18" customHeight="1" x14ac:dyDescent="0.2">
      <c r="A2" s="347" t="s">
        <v>235</v>
      </c>
      <c r="B2" s="446" t="s">
        <v>606</v>
      </c>
      <c r="C2" s="447"/>
      <c r="D2" s="447"/>
      <c r="E2" s="447"/>
      <c r="F2" s="447"/>
      <c r="G2" s="447"/>
      <c r="H2" s="448"/>
      <c r="I2" s="353" t="s">
        <v>607</v>
      </c>
      <c r="J2" s="385"/>
      <c r="K2" s="385"/>
      <c r="L2" s="385"/>
      <c r="M2" s="385"/>
      <c r="N2" s="385"/>
      <c r="O2" s="354"/>
    </row>
    <row r="3" spans="1:15" s="4" customFormat="1" ht="18" customHeight="1" x14ac:dyDescent="0.2">
      <c r="A3" s="349"/>
      <c r="B3" s="24" t="s">
        <v>595</v>
      </c>
      <c r="C3" s="24" t="s">
        <v>596</v>
      </c>
      <c r="D3" s="24" t="s">
        <v>597</v>
      </c>
      <c r="E3" s="24" t="s">
        <v>598</v>
      </c>
      <c r="F3" s="24" t="s">
        <v>599</v>
      </c>
      <c r="G3" s="24" t="s">
        <v>600</v>
      </c>
      <c r="H3" s="24" t="s">
        <v>601</v>
      </c>
      <c r="I3" s="24" t="s">
        <v>595</v>
      </c>
      <c r="J3" s="24" t="s">
        <v>596</v>
      </c>
      <c r="K3" s="24" t="s">
        <v>597</v>
      </c>
      <c r="L3" s="24" t="s">
        <v>598</v>
      </c>
      <c r="M3" s="24" t="s">
        <v>599</v>
      </c>
      <c r="N3" s="24" t="s">
        <v>600</v>
      </c>
      <c r="O3" s="24" t="s">
        <v>601</v>
      </c>
    </row>
    <row r="4" spans="1:15" s="4" customFormat="1" ht="18" customHeight="1" x14ac:dyDescent="0.2">
      <c r="A4" s="3" t="s">
        <v>68</v>
      </c>
      <c r="B4" s="31">
        <v>4612668.1821522499</v>
      </c>
      <c r="C4" s="31">
        <v>161598.72605999999</v>
      </c>
      <c r="D4" s="31">
        <v>194484.71142375001</v>
      </c>
      <c r="E4" s="25">
        <v>46310.029735750002</v>
      </c>
      <c r="F4" s="25">
        <v>43775.688298683999</v>
      </c>
      <c r="G4" s="25">
        <v>42495.631678256002</v>
      </c>
      <c r="H4" s="25">
        <v>36992.214257560001</v>
      </c>
      <c r="I4" s="31">
        <v>3503144</v>
      </c>
      <c r="J4" s="31">
        <v>182368</v>
      </c>
      <c r="K4" s="25">
        <v>98106</v>
      </c>
      <c r="L4" s="25">
        <v>34923</v>
      </c>
      <c r="M4" s="10">
        <v>15886</v>
      </c>
      <c r="N4" s="10">
        <v>11570</v>
      </c>
      <c r="O4" s="10">
        <v>1223</v>
      </c>
    </row>
    <row r="5" spans="1:15" s="4" customFormat="1" ht="18" customHeight="1" x14ac:dyDescent="0.2">
      <c r="A5" s="3" t="s">
        <v>69</v>
      </c>
      <c r="B5" s="31">
        <v>5147426.9255857496</v>
      </c>
      <c r="C5" s="31">
        <v>129802.57981325001</v>
      </c>
      <c r="D5" s="31">
        <v>148957.22594425001</v>
      </c>
      <c r="E5" s="25">
        <v>39922.662159749998</v>
      </c>
      <c r="F5" s="25">
        <v>37601.144564435002</v>
      </c>
      <c r="G5" s="25">
        <v>26602.517516322001</v>
      </c>
      <c r="H5" s="25">
        <v>1061.4585033640001</v>
      </c>
      <c r="I5" s="31">
        <v>3513292</v>
      </c>
      <c r="J5" s="25">
        <v>73612</v>
      </c>
      <c r="K5" s="25">
        <v>35961</v>
      </c>
      <c r="L5" s="25">
        <v>25794</v>
      </c>
      <c r="M5" s="10">
        <v>28894</v>
      </c>
      <c r="N5" s="10">
        <v>4643</v>
      </c>
      <c r="O5" s="10">
        <v>279</v>
      </c>
    </row>
    <row r="6" spans="1:15" s="4" customFormat="1" ht="18" customHeight="1" x14ac:dyDescent="0.2">
      <c r="A6" s="3" t="s">
        <v>152</v>
      </c>
      <c r="B6" s="31">
        <v>457294.47819724999</v>
      </c>
      <c r="C6" s="25">
        <v>14873.312382</v>
      </c>
      <c r="D6" s="25">
        <v>20143.856600250001</v>
      </c>
      <c r="E6" s="25">
        <v>3936.2091435000002</v>
      </c>
      <c r="F6" s="25">
        <v>2960.4150354399999</v>
      </c>
      <c r="G6" s="25">
        <v>3203.1246109889998</v>
      </c>
      <c r="H6" s="25">
        <v>245.77931183000001</v>
      </c>
      <c r="I6" s="31">
        <v>4824550</v>
      </c>
      <c r="J6" s="31">
        <v>147077</v>
      </c>
      <c r="K6" s="25">
        <v>81673</v>
      </c>
      <c r="L6" s="25">
        <v>27074</v>
      </c>
      <c r="M6" s="10">
        <v>15759</v>
      </c>
      <c r="N6" s="10">
        <v>7322</v>
      </c>
      <c r="O6" s="10">
        <v>2400</v>
      </c>
    </row>
    <row r="7" spans="1:15" s="4" customFormat="1" ht="18" customHeight="1" x14ac:dyDescent="0.2">
      <c r="A7" s="3" t="s">
        <v>153</v>
      </c>
      <c r="B7" s="31">
        <v>631556.09740974999</v>
      </c>
      <c r="C7" s="25">
        <v>18960.307547749999</v>
      </c>
      <c r="D7" s="25">
        <v>20211.804471250001</v>
      </c>
      <c r="E7" s="25">
        <v>4062.5619297500002</v>
      </c>
      <c r="F7" s="25">
        <v>10942.007594872</v>
      </c>
      <c r="G7" s="25">
        <v>3511.383525316</v>
      </c>
      <c r="H7" s="25">
        <v>207.42065819300001</v>
      </c>
      <c r="I7" s="31">
        <v>4522147</v>
      </c>
      <c r="J7" s="31">
        <v>105700</v>
      </c>
      <c r="K7" s="25">
        <v>50420</v>
      </c>
      <c r="L7" s="25">
        <v>31384</v>
      </c>
      <c r="M7" s="10">
        <v>31172</v>
      </c>
      <c r="N7" s="10">
        <v>2990</v>
      </c>
      <c r="O7" s="10">
        <v>1748</v>
      </c>
    </row>
    <row r="8" spans="1:15" s="4" customFormat="1" ht="18" customHeight="1" x14ac:dyDescent="0.2">
      <c r="A8" s="3" t="s">
        <v>154</v>
      </c>
      <c r="B8" s="31">
        <v>556743.34508999996</v>
      </c>
      <c r="C8" s="25">
        <v>17893.9860085</v>
      </c>
      <c r="D8" s="25">
        <v>20172.906346749998</v>
      </c>
      <c r="E8" s="25">
        <v>5562.1592377500001</v>
      </c>
      <c r="F8" s="25">
        <v>7859.9329062320003</v>
      </c>
      <c r="G8" s="25">
        <v>3968.2222009659999</v>
      </c>
      <c r="H8" s="25">
        <v>188.071869472</v>
      </c>
      <c r="I8" s="31">
        <v>4961108</v>
      </c>
      <c r="J8" s="31">
        <v>112949</v>
      </c>
      <c r="K8" s="25">
        <v>47584</v>
      </c>
      <c r="L8" s="25">
        <v>37332</v>
      </c>
      <c r="M8" s="10">
        <v>33279</v>
      </c>
      <c r="N8" s="10">
        <v>8026</v>
      </c>
      <c r="O8" s="10">
        <v>1378</v>
      </c>
    </row>
    <row r="9" spans="1:15" s="4" customFormat="1" ht="18" customHeight="1" x14ac:dyDescent="0.2">
      <c r="A9" s="3" t="s">
        <v>155</v>
      </c>
      <c r="B9" s="31">
        <v>506418.69414124999</v>
      </c>
      <c r="C9" s="25">
        <v>16841.309392499999</v>
      </c>
      <c r="D9" s="25">
        <v>21026.966543250001</v>
      </c>
      <c r="E9" s="25">
        <v>5716.1880380000002</v>
      </c>
      <c r="F9" s="25">
        <v>4185.4096109290003</v>
      </c>
      <c r="G9" s="25">
        <v>4490.1344000070003</v>
      </c>
      <c r="H9" s="25">
        <v>187.260679197</v>
      </c>
      <c r="I9" s="31">
        <v>3684852</v>
      </c>
      <c r="J9" s="31">
        <v>125558</v>
      </c>
      <c r="K9" s="25">
        <v>53196</v>
      </c>
      <c r="L9" s="25">
        <v>35667</v>
      </c>
      <c r="M9" s="10">
        <v>27068</v>
      </c>
      <c r="N9" s="10">
        <v>4482</v>
      </c>
      <c r="O9" s="10">
        <v>1646</v>
      </c>
    </row>
    <row r="10" spans="1:15" s="4" customFormat="1" ht="18" customHeight="1" x14ac:dyDescent="0.2">
      <c r="A10" s="3" t="s">
        <v>156</v>
      </c>
      <c r="B10" s="31">
        <v>698841.78047949995</v>
      </c>
      <c r="C10" s="25">
        <v>17925.436463999999</v>
      </c>
      <c r="D10" s="25">
        <v>18041.729179999998</v>
      </c>
      <c r="E10" s="25">
        <v>6485.2389107500003</v>
      </c>
      <c r="F10" s="25">
        <v>3868.4749710199999</v>
      </c>
      <c r="G10" s="25">
        <v>3593.2577051190001</v>
      </c>
      <c r="H10" s="25">
        <v>125.587598927</v>
      </c>
      <c r="I10" s="31">
        <v>5996455</v>
      </c>
      <c r="J10" s="31">
        <v>174436</v>
      </c>
      <c r="K10" s="25">
        <v>71402</v>
      </c>
      <c r="L10" s="25">
        <v>64390</v>
      </c>
      <c r="M10" s="10">
        <v>25465</v>
      </c>
      <c r="N10" s="10">
        <v>17659</v>
      </c>
      <c r="O10" s="10">
        <v>1102</v>
      </c>
    </row>
    <row r="11" spans="1:15" s="4" customFormat="1" ht="18" customHeight="1" x14ac:dyDescent="0.2">
      <c r="A11" s="3" t="s">
        <v>157</v>
      </c>
      <c r="B11" s="31">
        <v>915275.39201475005</v>
      </c>
      <c r="C11" s="25">
        <v>16015.35233075</v>
      </c>
      <c r="D11" s="25">
        <v>16408.70458075</v>
      </c>
      <c r="E11" s="25">
        <v>5677.0603807500001</v>
      </c>
      <c r="F11" s="25">
        <v>3216.0991029840002</v>
      </c>
      <c r="G11" s="25">
        <v>3297.9759621389999</v>
      </c>
      <c r="H11" s="25">
        <v>50.277777069000003</v>
      </c>
      <c r="I11" s="31">
        <v>4954025</v>
      </c>
      <c r="J11" s="31">
        <v>113994</v>
      </c>
      <c r="K11" s="25">
        <v>46874</v>
      </c>
      <c r="L11" s="25">
        <v>32357</v>
      </c>
      <c r="M11" s="10">
        <v>25039</v>
      </c>
      <c r="N11" s="10">
        <v>4034</v>
      </c>
      <c r="O11" s="10">
        <v>367</v>
      </c>
    </row>
    <row r="12" spans="1:15" s="4" customFormat="1" ht="18" customHeight="1" x14ac:dyDescent="0.2">
      <c r="A12" s="3" t="s">
        <v>158</v>
      </c>
      <c r="B12" s="31">
        <v>735417.74379924999</v>
      </c>
      <c r="C12" s="25">
        <v>15625.98363375</v>
      </c>
      <c r="D12" s="25">
        <v>15992.890299000001</v>
      </c>
      <c r="E12" s="25">
        <v>4962.0828339999998</v>
      </c>
      <c r="F12" s="25">
        <v>3104.9459237330002</v>
      </c>
      <c r="G12" s="25">
        <v>2397.7050626700002</v>
      </c>
      <c r="H12" s="25">
        <v>27.161641609</v>
      </c>
      <c r="I12" s="31">
        <v>3962595</v>
      </c>
      <c r="J12" s="31">
        <v>98443</v>
      </c>
      <c r="K12" s="25">
        <v>38857</v>
      </c>
      <c r="L12" s="25">
        <v>34164</v>
      </c>
      <c r="M12" s="10">
        <v>27433</v>
      </c>
      <c r="N12" s="10">
        <v>3649</v>
      </c>
      <c r="O12" s="10">
        <v>205</v>
      </c>
    </row>
    <row r="13" spans="1:15" s="4" customFormat="1" ht="18" customHeight="1" x14ac:dyDescent="0.2">
      <c r="A13" s="3" t="s">
        <v>159</v>
      </c>
      <c r="B13" s="31">
        <v>645879.39445400005</v>
      </c>
      <c r="C13" s="25">
        <v>11666.892054</v>
      </c>
      <c r="D13" s="25">
        <v>16958.367923000002</v>
      </c>
      <c r="E13" s="25">
        <v>3521.1616852500001</v>
      </c>
      <c r="F13" s="25">
        <v>1463.859419225</v>
      </c>
      <c r="G13" s="25">
        <v>2140.7140491159998</v>
      </c>
      <c r="H13" s="25">
        <v>29.898967068000001</v>
      </c>
      <c r="I13" s="31">
        <v>3513292</v>
      </c>
      <c r="J13" s="25">
        <v>73612</v>
      </c>
      <c r="K13" s="25">
        <v>35961</v>
      </c>
      <c r="L13" s="25">
        <v>25794</v>
      </c>
      <c r="M13" s="10">
        <v>28894</v>
      </c>
      <c r="N13" s="10">
        <v>4643</v>
      </c>
      <c r="O13" s="10">
        <v>279</v>
      </c>
    </row>
    <row r="14" spans="1:15" s="4" customFormat="1" ht="14.25" customHeight="1" x14ac:dyDescent="0.2">
      <c r="A14" s="337" t="s">
        <v>608</v>
      </c>
      <c r="B14" s="337"/>
      <c r="C14" s="337"/>
      <c r="D14" s="337"/>
      <c r="E14" s="337"/>
      <c r="F14" s="337"/>
      <c r="G14" s="337"/>
      <c r="H14" s="337"/>
      <c r="I14" s="337"/>
    </row>
    <row r="15" spans="1:15" s="4" customFormat="1" ht="13.5" customHeight="1" x14ac:dyDescent="0.2">
      <c r="A15" s="337" t="s">
        <v>609</v>
      </c>
      <c r="B15" s="337"/>
      <c r="C15" s="337"/>
      <c r="D15" s="337"/>
      <c r="E15" s="337"/>
      <c r="F15" s="337"/>
      <c r="G15" s="337"/>
      <c r="H15" s="337"/>
      <c r="I15" s="337"/>
    </row>
    <row r="16" spans="1:15" s="4" customFormat="1" ht="13.5" customHeight="1" x14ac:dyDescent="0.2">
      <c r="A16" s="337" t="s">
        <v>104</v>
      </c>
      <c r="B16" s="337"/>
      <c r="C16" s="337"/>
      <c r="D16" s="337"/>
      <c r="E16" s="337"/>
      <c r="F16" s="337"/>
      <c r="G16" s="337"/>
      <c r="H16" s="337"/>
      <c r="I16" s="337"/>
    </row>
    <row r="17" spans="1:9" s="4" customFormat="1" ht="13.5" customHeight="1" x14ac:dyDescent="0.2">
      <c r="A17" s="337" t="s">
        <v>432</v>
      </c>
      <c r="B17" s="337"/>
      <c r="C17" s="337"/>
      <c r="D17" s="337"/>
      <c r="E17" s="337"/>
      <c r="F17" s="337"/>
      <c r="G17" s="337"/>
      <c r="H17" s="337"/>
      <c r="I17" s="337"/>
    </row>
    <row r="18" spans="1:9" s="4" customFormat="1" ht="24.6" customHeight="1" x14ac:dyDescent="0.2"/>
  </sheetData>
  <mergeCells count="8">
    <mergeCell ref="A16:I16"/>
    <mergeCell ref="A17:I17"/>
    <mergeCell ref="A1:G1"/>
    <mergeCell ref="A2:A3"/>
    <mergeCell ref="B2:H2"/>
    <mergeCell ref="I2:O2"/>
    <mergeCell ref="A14:I14"/>
    <mergeCell ref="A15:I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A33" sqref="A33:J33"/>
    </sheetView>
  </sheetViews>
  <sheetFormatPr defaultRowHeight="12.75" x14ac:dyDescent="0.2"/>
  <cols>
    <col min="1" max="9" width="14.7109375" bestFit="1" customWidth="1"/>
    <col min="10" max="10" width="5" bestFit="1" customWidth="1"/>
  </cols>
  <sheetData>
    <row r="1" spans="1:9" ht="18.75" customHeight="1" x14ac:dyDescent="0.2">
      <c r="A1" s="373" t="s">
        <v>610</v>
      </c>
      <c r="B1" s="373"/>
      <c r="C1" s="373"/>
      <c r="D1" s="373"/>
      <c r="E1" s="373"/>
      <c r="F1" s="373"/>
      <c r="G1" s="373"/>
    </row>
    <row r="2" spans="1:9" s="4" customFormat="1" ht="27" customHeight="1" x14ac:dyDescent="0.2">
      <c r="A2" s="347" t="s">
        <v>235</v>
      </c>
      <c r="B2" s="446" t="s">
        <v>274</v>
      </c>
      <c r="C2" s="447"/>
      <c r="D2" s="447"/>
      <c r="E2" s="448"/>
      <c r="F2" s="449" t="s">
        <v>611</v>
      </c>
      <c r="G2" s="450"/>
      <c r="H2" s="450"/>
      <c r="I2" s="451"/>
    </row>
    <row r="3" spans="1:9" s="4" customFormat="1" ht="18" customHeight="1" x14ac:dyDescent="0.2">
      <c r="A3" s="349"/>
      <c r="B3" s="24" t="s">
        <v>595</v>
      </c>
      <c r="C3" s="24" t="s">
        <v>596</v>
      </c>
      <c r="D3" s="24" t="s">
        <v>597</v>
      </c>
      <c r="E3" s="24" t="s">
        <v>598</v>
      </c>
      <c r="F3" s="24" t="s">
        <v>595</v>
      </c>
      <c r="G3" s="24" t="s">
        <v>596</v>
      </c>
      <c r="H3" s="24" t="s">
        <v>597</v>
      </c>
      <c r="I3" s="24" t="s">
        <v>598</v>
      </c>
    </row>
    <row r="4" spans="1:9" s="4" customFormat="1" ht="18" customHeight="1" x14ac:dyDescent="0.2">
      <c r="A4" s="3" t="s">
        <v>68</v>
      </c>
      <c r="B4" s="31">
        <v>113894.65919999999</v>
      </c>
      <c r="C4" s="25">
        <v>709.25929974999997</v>
      </c>
      <c r="D4" s="25">
        <v>942.47781725000004</v>
      </c>
      <c r="E4" s="25">
        <v>186.38497475</v>
      </c>
      <c r="F4" s="25">
        <v>93395</v>
      </c>
      <c r="G4" s="25">
        <v>1292</v>
      </c>
      <c r="H4" s="25">
        <v>906</v>
      </c>
      <c r="I4" s="25">
        <v>44</v>
      </c>
    </row>
    <row r="5" spans="1:9" s="4" customFormat="1" ht="18" customHeight="1" x14ac:dyDescent="0.2">
      <c r="A5" s="3" t="s">
        <v>69</v>
      </c>
      <c r="B5" s="25">
        <v>38996.985043499997</v>
      </c>
      <c r="C5" s="25">
        <v>443.62362675000003</v>
      </c>
      <c r="D5" s="25">
        <v>711.59831774999998</v>
      </c>
      <c r="E5" s="25">
        <v>16.4874115</v>
      </c>
      <c r="F5" s="25">
        <v>11648</v>
      </c>
      <c r="G5" s="25">
        <v>61</v>
      </c>
      <c r="H5" s="25">
        <v>182</v>
      </c>
      <c r="I5" s="25">
        <v>15</v>
      </c>
    </row>
    <row r="6" spans="1:9" s="4" customFormat="1" ht="18" customHeight="1" x14ac:dyDescent="0.2">
      <c r="A6" s="3" t="s">
        <v>152</v>
      </c>
      <c r="B6" s="25">
        <v>6474.7276442499997</v>
      </c>
      <c r="C6" s="25">
        <v>30.44703775</v>
      </c>
      <c r="D6" s="25">
        <v>63.302846250000002</v>
      </c>
      <c r="E6" s="25">
        <v>2.4825932499999999</v>
      </c>
      <c r="F6" s="25">
        <v>81339</v>
      </c>
      <c r="G6" s="25">
        <v>666</v>
      </c>
      <c r="H6" s="25">
        <v>869</v>
      </c>
      <c r="I6" s="25">
        <v>53</v>
      </c>
    </row>
    <row r="7" spans="1:9" s="4" customFormat="1" ht="18" customHeight="1" x14ac:dyDescent="0.2">
      <c r="A7" s="3" t="s">
        <v>153</v>
      </c>
      <c r="B7" s="25">
        <v>7131.3881149999997</v>
      </c>
      <c r="C7" s="25">
        <v>58.711927250000002</v>
      </c>
      <c r="D7" s="25">
        <v>44.624410500000003</v>
      </c>
      <c r="E7" s="25">
        <v>2.268332</v>
      </c>
      <c r="F7" s="25">
        <v>49725</v>
      </c>
      <c r="G7" s="25">
        <v>309</v>
      </c>
      <c r="H7" s="25">
        <v>716</v>
      </c>
      <c r="I7" s="25">
        <v>49</v>
      </c>
    </row>
    <row r="8" spans="1:9" s="4" customFormat="1" ht="18" customHeight="1" x14ac:dyDescent="0.2">
      <c r="A8" s="3" t="s">
        <v>154</v>
      </c>
      <c r="B8" s="25">
        <v>5023.193209</v>
      </c>
      <c r="C8" s="25">
        <v>96.384553499999996</v>
      </c>
      <c r="D8" s="25">
        <v>132.78991629999999</v>
      </c>
      <c r="E8" s="25">
        <v>4.7971367499999999</v>
      </c>
      <c r="F8" s="25">
        <v>35087</v>
      </c>
      <c r="G8" s="25">
        <v>164</v>
      </c>
      <c r="H8" s="25">
        <v>642</v>
      </c>
      <c r="I8" s="25">
        <v>30</v>
      </c>
    </row>
    <row r="9" spans="1:9" s="4" customFormat="1" ht="18" customHeight="1" x14ac:dyDescent="0.2">
      <c r="A9" s="3" t="s">
        <v>155</v>
      </c>
      <c r="B9" s="25">
        <v>8204.5265629999994</v>
      </c>
      <c r="C9" s="25">
        <v>68.979590000000002</v>
      </c>
      <c r="D9" s="25">
        <v>119.30727</v>
      </c>
      <c r="E9" s="25">
        <v>1.4601122499999999</v>
      </c>
      <c r="F9" s="25">
        <v>30990</v>
      </c>
      <c r="G9" s="25">
        <v>196</v>
      </c>
      <c r="H9" s="25">
        <v>666</v>
      </c>
      <c r="I9" s="25">
        <v>19</v>
      </c>
    </row>
    <row r="10" spans="1:9" s="4" customFormat="1" ht="18" customHeight="1" x14ac:dyDescent="0.2">
      <c r="A10" s="3" t="s">
        <v>156</v>
      </c>
      <c r="B10" s="25">
        <v>3611.54</v>
      </c>
      <c r="C10" s="25">
        <v>58.7</v>
      </c>
      <c r="D10" s="25">
        <v>95.17</v>
      </c>
      <c r="E10" s="25">
        <v>1.37</v>
      </c>
      <c r="F10" s="25">
        <v>35992</v>
      </c>
      <c r="G10" s="25">
        <v>420</v>
      </c>
      <c r="H10" s="25">
        <v>207</v>
      </c>
      <c r="I10" s="25">
        <v>25</v>
      </c>
    </row>
    <row r="11" spans="1:9" s="4" customFormat="1" ht="18" customHeight="1" x14ac:dyDescent="0.2">
      <c r="A11" s="3" t="s">
        <v>157</v>
      </c>
      <c r="B11" s="25">
        <v>3875.51629125</v>
      </c>
      <c r="C11" s="25">
        <v>58.985829250000002</v>
      </c>
      <c r="D11" s="25">
        <v>55.511549000000002</v>
      </c>
      <c r="E11" s="25">
        <v>1.3488975000000001</v>
      </c>
      <c r="F11" s="25">
        <v>16479</v>
      </c>
      <c r="G11" s="25">
        <v>262</v>
      </c>
      <c r="H11" s="25">
        <v>274</v>
      </c>
      <c r="I11" s="25">
        <v>8</v>
      </c>
    </row>
    <row r="12" spans="1:9" s="4" customFormat="1" ht="18" customHeight="1" x14ac:dyDescent="0.2">
      <c r="A12" s="3" t="s">
        <v>158</v>
      </c>
      <c r="B12" s="25">
        <v>2751.6784229999998</v>
      </c>
      <c r="C12" s="25">
        <v>38.819264750000002</v>
      </c>
      <c r="D12" s="25">
        <v>108.25012150000001</v>
      </c>
      <c r="E12" s="25">
        <v>1.6449015</v>
      </c>
      <c r="F12" s="25">
        <v>16232</v>
      </c>
      <c r="G12" s="25">
        <v>123</v>
      </c>
      <c r="H12" s="25">
        <v>1117</v>
      </c>
      <c r="I12" s="25">
        <v>4</v>
      </c>
    </row>
    <row r="13" spans="1:9" s="4" customFormat="1" ht="18" customHeight="1" x14ac:dyDescent="0.2">
      <c r="A13" s="3" t="s">
        <v>159</v>
      </c>
      <c r="B13" s="25">
        <v>1924.4182197499999</v>
      </c>
      <c r="C13" s="25">
        <v>32.599251000000002</v>
      </c>
      <c r="D13" s="25">
        <v>92.644182999999998</v>
      </c>
      <c r="E13" s="25">
        <v>1.1134839999999999</v>
      </c>
      <c r="F13" s="25">
        <v>11648</v>
      </c>
      <c r="G13" s="25">
        <v>61</v>
      </c>
      <c r="H13" s="25">
        <v>182</v>
      </c>
      <c r="I13" s="25">
        <v>15</v>
      </c>
    </row>
    <row r="14" spans="1:9" s="4" customFormat="1" ht="14.25" customHeight="1" x14ac:dyDescent="0.2">
      <c r="A14" s="337" t="s">
        <v>104</v>
      </c>
      <c r="B14" s="337"/>
      <c r="C14" s="337"/>
      <c r="D14" s="337"/>
      <c r="E14" s="337"/>
      <c r="F14" s="337"/>
      <c r="G14" s="337"/>
      <c r="H14" s="337"/>
      <c r="I14" s="337"/>
    </row>
    <row r="15" spans="1:9" s="4" customFormat="1" ht="13.5" customHeight="1" x14ac:dyDescent="0.2">
      <c r="A15" s="337" t="s">
        <v>612</v>
      </c>
      <c r="B15" s="337"/>
      <c r="C15" s="337"/>
      <c r="D15" s="337"/>
      <c r="E15" s="337"/>
      <c r="F15" s="337"/>
      <c r="G15" s="337"/>
      <c r="H15" s="337"/>
      <c r="I15" s="337"/>
    </row>
    <row r="16" spans="1:9" s="4" customFormat="1" ht="13.5" customHeight="1" x14ac:dyDescent="0.2">
      <c r="A16" s="337" t="s">
        <v>613</v>
      </c>
      <c r="B16" s="337"/>
      <c r="C16" s="337"/>
      <c r="D16" s="337"/>
      <c r="E16" s="337"/>
      <c r="F16" s="337"/>
      <c r="G16" s="337"/>
      <c r="H16" s="337"/>
      <c r="I16" s="337"/>
    </row>
    <row r="17" spans="1:9" s="4" customFormat="1" ht="13.5" customHeight="1" x14ac:dyDescent="0.2">
      <c r="A17" s="337" t="s">
        <v>296</v>
      </c>
      <c r="B17" s="337"/>
      <c r="C17" s="337"/>
      <c r="D17" s="337"/>
      <c r="E17" s="337"/>
      <c r="F17" s="337"/>
      <c r="G17" s="337"/>
      <c r="H17" s="337"/>
      <c r="I17" s="337"/>
    </row>
    <row r="18" spans="1:9" s="4" customFormat="1" ht="24.6" customHeight="1" x14ac:dyDescent="0.2"/>
  </sheetData>
  <mergeCells count="8">
    <mergeCell ref="A16:I16"/>
    <mergeCell ref="A17:I17"/>
    <mergeCell ref="A1:G1"/>
    <mergeCell ref="A2:A3"/>
    <mergeCell ref="B2:E2"/>
    <mergeCell ref="F2:I2"/>
    <mergeCell ref="A14:I14"/>
    <mergeCell ref="A15:I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A33" sqref="A33:J33"/>
    </sheetView>
  </sheetViews>
  <sheetFormatPr defaultRowHeight="12.75" x14ac:dyDescent="0.2"/>
  <cols>
    <col min="1" max="9" width="12.140625" bestFit="1" customWidth="1"/>
    <col min="10" max="10" width="22.42578125" bestFit="1" customWidth="1"/>
    <col min="11" max="11" width="4.7109375" bestFit="1" customWidth="1"/>
  </cols>
  <sheetData>
    <row r="1" spans="1:10" ht="13.5" customHeight="1" x14ac:dyDescent="0.2">
      <c r="A1" s="420" t="s">
        <v>614</v>
      </c>
      <c r="B1" s="420"/>
      <c r="C1" s="420"/>
      <c r="D1" s="420"/>
      <c r="E1" s="420"/>
      <c r="F1" s="420"/>
      <c r="G1" s="420"/>
      <c r="H1" s="420"/>
      <c r="I1" s="420"/>
      <c r="J1" s="420"/>
    </row>
    <row r="2" spans="1:10" s="4" customFormat="1" ht="19.5" customHeight="1" x14ac:dyDescent="0.2">
      <c r="A2" s="347" t="s">
        <v>235</v>
      </c>
      <c r="B2" s="353" t="s">
        <v>581</v>
      </c>
      <c r="C2" s="385"/>
      <c r="D2" s="385"/>
      <c r="E2" s="354"/>
      <c r="F2" s="353" t="s">
        <v>589</v>
      </c>
      <c r="G2" s="385"/>
      <c r="H2" s="385"/>
      <c r="I2" s="354"/>
    </row>
    <row r="3" spans="1:10" s="4" customFormat="1" ht="15" customHeight="1" x14ac:dyDescent="0.2">
      <c r="A3" s="349"/>
      <c r="B3" s="24" t="s">
        <v>615</v>
      </c>
      <c r="C3" s="24" t="s">
        <v>616</v>
      </c>
      <c r="D3" s="24" t="s">
        <v>617</v>
      </c>
      <c r="E3" s="24" t="s">
        <v>618</v>
      </c>
      <c r="F3" s="24" t="s">
        <v>615</v>
      </c>
      <c r="G3" s="24" t="s">
        <v>616</v>
      </c>
      <c r="H3" s="24" t="s">
        <v>617</v>
      </c>
      <c r="I3" s="24" t="s">
        <v>618</v>
      </c>
    </row>
    <row r="4" spans="1:10" s="4" customFormat="1" ht="17.25" customHeight="1" x14ac:dyDescent="0.2">
      <c r="A4" s="3" t="s">
        <v>68</v>
      </c>
      <c r="B4" s="31">
        <v>1780792.27</v>
      </c>
      <c r="C4" s="31">
        <v>257394.97700000001</v>
      </c>
      <c r="D4" s="25">
        <v>14923.934600000001</v>
      </c>
      <c r="E4" s="25">
        <v>3215.2645000000002</v>
      </c>
      <c r="F4" s="31">
        <v>2121666.6663000002</v>
      </c>
      <c r="G4" s="31">
        <v>242715.17449999999</v>
      </c>
      <c r="H4" s="25">
        <v>4734.7311</v>
      </c>
      <c r="I4" s="25">
        <v>938.81700000000001</v>
      </c>
    </row>
    <row r="5" spans="1:10" s="4" customFormat="1" ht="17.25" customHeight="1" x14ac:dyDescent="0.2">
      <c r="A5" s="3" t="s">
        <v>69</v>
      </c>
      <c r="B5" s="31">
        <v>1965382.2372999999</v>
      </c>
      <c r="C5" s="31">
        <v>252117.89840000001</v>
      </c>
      <c r="D5" s="25">
        <v>5995.8738000000003</v>
      </c>
      <c r="E5" s="25">
        <v>1318.8529000000001</v>
      </c>
      <c r="F5" s="31">
        <v>2644502.5471000001</v>
      </c>
      <c r="G5" s="31">
        <v>267873.47560000001</v>
      </c>
      <c r="H5" s="25">
        <v>1120.4604999999999</v>
      </c>
      <c r="I5" s="25">
        <v>123.0411</v>
      </c>
    </row>
    <row r="6" spans="1:10" s="4" customFormat="1" ht="17.25" customHeight="1" x14ac:dyDescent="0.2">
      <c r="A6" s="3" t="s">
        <v>152</v>
      </c>
      <c r="B6" s="31">
        <v>172464.04949999999</v>
      </c>
      <c r="C6" s="25">
        <v>29834.3334</v>
      </c>
      <c r="D6" s="25">
        <v>737.9049</v>
      </c>
      <c r="E6" s="25">
        <v>38.466799999999999</v>
      </c>
      <c r="F6" s="31">
        <v>268708.33590000001</v>
      </c>
      <c r="G6" s="25">
        <v>36303.749499999998</v>
      </c>
      <c r="H6" s="25">
        <v>178.20410000000001</v>
      </c>
      <c r="I6" s="25">
        <v>6.7462999999999997</v>
      </c>
    </row>
    <row r="7" spans="1:10" s="4" customFormat="1" ht="17.25" customHeight="1" x14ac:dyDescent="0.2">
      <c r="A7" s="3" t="s">
        <v>153</v>
      </c>
      <c r="B7" s="31">
        <v>248017.25320000001</v>
      </c>
      <c r="C7" s="25">
        <v>39004.463300000003</v>
      </c>
      <c r="D7" s="25">
        <v>694.38879999999995</v>
      </c>
      <c r="E7" s="25">
        <v>78.995500000000007</v>
      </c>
      <c r="F7" s="31">
        <v>382200.43640000001</v>
      </c>
      <c r="G7" s="25">
        <v>56483.560799999999</v>
      </c>
      <c r="H7" s="25">
        <v>178.65559999999999</v>
      </c>
      <c r="I7" s="25">
        <v>44.395499999999998</v>
      </c>
    </row>
    <row r="8" spans="1:10" s="4" customFormat="1" ht="17.25" customHeight="1" x14ac:dyDescent="0.2">
      <c r="A8" s="3" t="s">
        <v>154</v>
      </c>
      <c r="B8" s="31">
        <v>266768.28019999998</v>
      </c>
      <c r="C8" s="25">
        <v>44853.971299999997</v>
      </c>
      <c r="D8" s="25">
        <v>922.32140000000004</v>
      </c>
      <c r="E8" s="25">
        <v>53.286999999999999</v>
      </c>
      <c r="F8" s="31">
        <v>335804.79399999999</v>
      </c>
      <c r="G8" s="25">
        <v>64566.970200000003</v>
      </c>
      <c r="H8" s="25">
        <v>257.62</v>
      </c>
      <c r="I8" s="25">
        <v>11.1637</v>
      </c>
    </row>
    <row r="9" spans="1:10" s="4" customFormat="1" ht="17.25" customHeight="1" x14ac:dyDescent="0.2">
      <c r="A9" s="3" t="s">
        <v>155</v>
      </c>
      <c r="B9" s="31">
        <v>229620.3658</v>
      </c>
      <c r="C9" s="25">
        <v>25172.678</v>
      </c>
      <c r="D9" s="25">
        <v>683.77120000000002</v>
      </c>
      <c r="E9" s="25">
        <v>889.38720000000001</v>
      </c>
      <c r="F9" s="31">
        <v>354707.2684</v>
      </c>
      <c r="G9" s="25">
        <v>34055.645400000001</v>
      </c>
      <c r="H9" s="25">
        <v>44.454300000000003</v>
      </c>
      <c r="I9" s="25">
        <v>6.5678999999999998</v>
      </c>
    </row>
    <row r="10" spans="1:10" s="4" customFormat="1" ht="17.25" customHeight="1" x14ac:dyDescent="0.2">
      <c r="A10" s="3" t="s">
        <v>156</v>
      </c>
      <c r="B10" s="31">
        <v>255467.19</v>
      </c>
      <c r="C10" s="25">
        <v>30913.91</v>
      </c>
      <c r="D10" s="25">
        <v>575.41</v>
      </c>
      <c r="E10" s="25">
        <v>72.260000000000005</v>
      </c>
      <c r="F10" s="31">
        <v>360701.72</v>
      </c>
      <c r="G10" s="25">
        <v>27711.85</v>
      </c>
      <c r="H10" s="25">
        <v>98.97</v>
      </c>
      <c r="I10" s="25">
        <v>6.07</v>
      </c>
    </row>
    <row r="11" spans="1:10" s="4" customFormat="1" ht="17.25" customHeight="1" x14ac:dyDescent="0.2">
      <c r="A11" s="3" t="s">
        <v>157</v>
      </c>
      <c r="B11" s="31">
        <v>297641.8</v>
      </c>
      <c r="C11" s="25">
        <v>29632.89</v>
      </c>
      <c r="D11" s="25">
        <v>580.88</v>
      </c>
      <c r="E11" s="25">
        <v>51.27</v>
      </c>
      <c r="F11" s="31">
        <v>328172.59999999998</v>
      </c>
      <c r="G11" s="25">
        <v>12874.15</v>
      </c>
      <c r="H11" s="25">
        <v>303.95999999999998</v>
      </c>
      <c r="I11" s="25">
        <v>46.98</v>
      </c>
    </row>
    <row r="12" spans="1:10" s="4" customFormat="1" ht="17.25" customHeight="1" x14ac:dyDescent="0.2">
      <c r="A12" s="3" t="s">
        <v>158</v>
      </c>
      <c r="B12" s="31">
        <v>273134.18</v>
      </c>
      <c r="C12" s="25">
        <v>27408.23</v>
      </c>
      <c r="D12" s="25">
        <v>894.67</v>
      </c>
      <c r="E12" s="25">
        <v>96.19</v>
      </c>
      <c r="F12" s="31">
        <v>313674.63</v>
      </c>
      <c r="G12" s="25">
        <v>18228.41</v>
      </c>
      <c r="H12" s="25">
        <v>39.549999999999997</v>
      </c>
      <c r="I12" s="25">
        <v>0</v>
      </c>
    </row>
    <row r="13" spans="1:10" s="4" customFormat="1" ht="17.25" customHeight="1" x14ac:dyDescent="0.2">
      <c r="A13" s="3" t="s">
        <v>159</v>
      </c>
      <c r="B13" s="31">
        <v>222269.12659999999</v>
      </c>
      <c r="C13" s="25">
        <v>25297.426599999999</v>
      </c>
      <c r="D13" s="25">
        <v>906.53480000000002</v>
      </c>
      <c r="E13" s="25">
        <v>38.999499999999998</v>
      </c>
      <c r="F13" s="31">
        <v>300532.75839999999</v>
      </c>
      <c r="G13" s="25">
        <v>17649.139299999999</v>
      </c>
      <c r="H13" s="25">
        <v>19.0444</v>
      </c>
      <c r="I13" s="25">
        <v>1.1125</v>
      </c>
    </row>
    <row r="14" spans="1:10" s="4" customFormat="1" ht="15" customHeight="1" x14ac:dyDescent="0.2">
      <c r="A14" s="357" t="s">
        <v>104</v>
      </c>
      <c r="B14" s="357"/>
      <c r="C14" s="357"/>
      <c r="D14" s="357"/>
      <c r="E14" s="357"/>
      <c r="F14" s="357"/>
      <c r="G14" s="357"/>
      <c r="H14" s="357"/>
      <c r="I14" s="357"/>
    </row>
    <row r="15" spans="1:10" s="4" customFormat="1" ht="13.5" customHeight="1" x14ac:dyDescent="0.2">
      <c r="A15" s="357" t="s">
        <v>587</v>
      </c>
      <c r="B15" s="357"/>
      <c r="C15" s="357"/>
      <c r="D15" s="357"/>
      <c r="E15" s="357"/>
      <c r="F15" s="357"/>
      <c r="G15" s="357"/>
      <c r="H15" s="357"/>
      <c r="I15" s="357"/>
    </row>
    <row r="16" spans="1:10" s="4" customFormat="1" ht="28.35" customHeight="1" x14ac:dyDescent="0.2"/>
    <row r="20" spans="1:1" x14ac:dyDescent="0.2">
      <c r="A20" s="106" t="s">
        <v>930</v>
      </c>
    </row>
  </sheetData>
  <mergeCells count="6">
    <mergeCell ref="A15:I15"/>
    <mergeCell ref="A1:J1"/>
    <mergeCell ref="A2:A3"/>
    <mergeCell ref="B2:E2"/>
    <mergeCell ref="F2:I2"/>
    <mergeCell ref="A14:I14"/>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A33" sqref="A33:J33"/>
    </sheetView>
  </sheetViews>
  <sheetFormatPr defaultRowHeight="12.75" x14ac:dyDescent="0.2"/>
  <cols>
    <col min="1" max="1" width="14.7109375" bestFit="1" customWidth="1"/>
    <col min="2" max="2" width="11.5703125" bestFit="1" customWidth="1"/>
    <col min="3" max="3" width="12.140625" bestFit="1" customWidth="1"/>
    <col min="4" max="4" width="12" bestFit="1" customWidth="1"/>
    <col min="5" max="5" width="12.140625" bestFit="1" customWidth="1"/>
    <col min="6" max="6" width="11.28515625" bestFit="1" customWidth="1"/>
    <col min="7" max="7" width="12.140625" bestFit="1" customWidth="1"/>
    <col min="8" max="8" width="9" bestFit="1" customWidth="1"/>
    <col min="9" max="9" width="11.7109375" bestFit="1" customWidth="1"/>
    <col min="10" max="10" width="4.7109375" bestFit="1" customWidth="1"/>
  </cols>
  <sheetData>
    <row r="1" spans="1:9" ht="13.5" customHeight="1" x14ac:dyDescent="0.2">
      <c r="A1" s="338" t="s">
        <v>7</v>
      </c>
      <c r="B1" s="338"/>
      <c r="C1" s="338"/>
      <c r="D1" s="338"/>
      <c r="E1" s="338"/>
      <c r="F1" s="338"/>
      <c r="G1" s="338"/>
      <c r="H1" s="338"/>
      <c r="I1" s="338"/>
    </row>
    <row r="2" spans="1:9" s="4" customFormat="1" ht="20.25" customHeight="1" x14ac:dyDescent="0.2">
      <c r="A2" s="347" t="s">
        <v>143</v>
      </c>
      <c r="B2" s="350" t="s">
        <v>144</v>
      </c>
      <c r="C2" s="351"/>
      <c r="D2" s="351"/>
      <c r="E2" s="351"/>
      <c r="F2" s="351"/>
      <c r="G2" s="351"/>
      <c r="H2" s="351"/>
      <c r="I2" s="352"/>
    </row>
    <row r="3" spans="1:9" s="4" customFormat="1" ht="18" customHeight="1" x14ac:dyDescent="0.2">
      <c r="A3" s="348"/>
      <c r="B3" s="350" t="s">
        <v>145</v>
      </c>
      <c r="C3" s="351"/>
      <c r="D3" s="351"/>
      <c r="E3" s="351"/>
      <c r="F3" s="351"/>
      <c r="G3" s="352"/>
      <c r="H3" s="353" t="s">
        <v>146</v>
      </c>
      <c r="I3" s="354"/>
    </row>
    <row r="4" spans="1:9" s="4" customFormat="1" ht="26.25" customHeight="1" x14ac:dyDescent="0.2">
      <c r="A4" s="348"/>
      <c r="B4" s="355" t="s">
        <v>147</v>
      </c>
      <c r="C4" s="356"/>
      <c r="D4" s="355" t="s">
        <v>148</v>
      </c>
      <c r="E4" s="356"/>
      <c r="F4" s="355" t="s">
        <v>149</v>
      </c>
      <c r="G4" s="356"/>
      <c r="H4" s="339" t="s">
        <v>150</v>
      </c>
      <c r="I4" s="345" t="s">
        <v>151</v>
      </c>
    </row>
    <row r="5" spans="1:9" s="4" customFormat="1" ht="27.75" customHeight="1" x14ac:dyDescent="0.2">
      <c r="A5" s="349"/>
      <c r="B5" s="8" t="s">
        <v>150</v>
      </c>
      <c r="C5" s="9" t="s">
        <v>151</v>
      </c>
      <c r="D5" s="8" t="s">
        <v>150</v>
      </c>
      <c r="E5" s="9" t="s">
        <v>151</v>
      </c>
      <c r="F5" s="8" t="s">
        <v>150</v>
      </c>
      <c r="G5" s="9" t="s">
        <v>151</v>
      </c>
      <c r="H5" s="340"/>
      <c r="I5" s="346"/>
    </row>
    <row r="6" spans="1:9" s="4" customFormat="1" ht="18" customHeight="1" x14ac:dyDescent="0.2">
      <c r="A6" s="3" t="s">
        <v>68</v>
      </c>
      <c r="B6" s="10">
        <v>43</v>
      </c>
      <c r="C6" s="25">
        <v>1510.12</v>
      </c>
      <c r="D6" s="10">
        <v>3</v>
      </c>
      <c r="E6" s="25">
        <v>38.270000000000003</v>
      </c>
      <c r="F6" s="10">
        <v>4</v>
      </c>
      <c r="G6" s="25">
        <v>220.93</v>
      </c>
      <c r="H6" s="10">
        <v>50</v>
      </c>
      <c r="I6" s="26">
        <v>1769.22</v>
      </c>
    </row>
    <row r="7" spans="1:9" s="4" customFormat="1" ht="18" customHeight="1" x14ac:dyDescent="0.2">
      <c r="A7" s="3" t="s">
        <v>69</v>
      </c>
      <c r="B7" s="10">
        <v>42</v>
      </c>
      <c r="C7" s="25">
        <v>3418.71</v>
      </c>
      <c r="D7" s="10">
        <v>4</v>
      </c>
      <c r="E7" s="25">
        <v>4636.33</v>
      </c>
      <c r="F7" s="10">
        <v>3</v>
      </c>
      <c r="G7" s="25">
        <v>939.57</v>
      </c>
      <c r="H7" s="10">
        <v>49</v>
      </c>
      <c r="I7" s="26">
        <v>8994.61</v>
      </c>
    </row>
    <row r="8" spans="1:9" s="4" customFormat="1" ht="18" customHeight="1" x14ac:dyDescent="0.2">
      <c r="A8" s="3" t="s">
        <v>152</v>
      </c>
      <c r="B8" s="10">
        <v>13</v>
      </c>
      <c r="C8" s="25">
        <v>872.94</v>
      </c>
      <c r="D8" s="10">
        <v>1</v>
      </c>
      <c r="E8" s="25">
        <v>7.09</v>
      </c>
      <c r="F8" s="10">
        <v>1</v>
      </c>
      <c r="G8" s="25">
        <v>934.56</v>
      </c>
      <c r="H8" s="10">
        <v>15</v>
      </c>
      <c r="I8" s="26">
        <v>1814.59</v>
      </c>
    </row>
    <row r="9" spans="1:9" s="4" customFormat="1" ht="18" customHeight="1" x14ac:dyDescent="0.2">
      <c r="A9" s="3" t="s">
        <v>153</v>
      </c>
      <c r="B9" s="10">
        <v>7</v>
      </c>
      <c r="C9" s="25">
        <v>460.71</v>
      </c>
      <c r="D9" s="10">
        <v>0</v>
      </c>
      <c r="E9" s="25">
        <v>0</v>
      </c>
      <c r="F9" s="10">
        <v>1</v>
      </c>
      <c r="G9" s="25">
        <v>2.78</v>
      </c>
      <c r="H9" s="10">
        <v>8</v>
      </c>
      <c r="I9" s="26">
        <v>463.49</v>
      </c>
    </row>
    <row r="10" spans="1:9" s="4" customFormat="1" ht="18" customHeight="1" x14ac:dyDescent="0.2">
      <c r="A10" s="3" t="s">
        <v>154</v>
      </c>
      <c r="B10" s="10">
        <v>7</v>
      </c>
      <c r="C10" s="25">
        <v>32.409999999999997</v>
      </c>
      <c r="D10" s="10">
        <v>2</v>
      </c>
      <c r="E10" s="25">
        <v>927.24</v>
      </c>
      <c r="F10" s="10">
        <v>0</v>
      </c>
      <c r="G10" s="25">
        <v>0</v>
      </c>
      <c r="H10" s="10">
        <v>9</v>
      </c>
      <c r="I10" s="26">
        <v>959.65</v>
      </c>
    </row>
    <row r="11" spans="1:9" s="4" customFormat="1" ht="18" customHeight="1" x14ac:dyDescent="0.2">
      <c r="A11" s="3" t="s">
        <v>155</v>
      </c>
      <c r="B11" s="10">
        <v>6</v>
      </c>
      <c r="C11" s="25">
        <v>12.2</v>
      </c>
      <c r="D11" s="10">
        <v>1</v>
      </c>
      <c r="E11" s="25">
        <v>3702</v>
      </c>
      <c r="F11" s="10">
        <v>0</v>
      </c>
      <c r="G11" s="25">
        <v>0</v>
      </c>
      <c r="H11" s="10">
        <v>7</v>
      </c>
      <c r="I11" s="26">
        <v>3714.2</v>
      </c>
    </row>
    <row r="12" spans="1:9" s="4" customFormat="1" ht="18" customHeight="1" x14ac:dyDescent="0.2">
      <c r="A12" s="3" t="s">
        <v>156</v>
      </c>
      <c r="B12" s="10">
        <v>0</v>
      </c>
      <c r="C12" s="25">
        <v>0</v>
      </c>
      <c r="D12" s="10">
        <v>0</v>
      </c>
      <c r="E12" s="25">
        <v>0</v>
      </c>
      <c r="F12" s="10">
        <v>1</v>
      </c>
      <c r="G12" s="25">
        <v>2.23</v>
      </c>
      <c r="H12" s="10">
        <v>1</v>
      </c>
      <c r="I12" s="26">
        <v>2.23</v>
      </c>
    </row>
    <row r="13" spans="1:9" s="4" customFormat="1" ht="18" customHeight="1" x14ac:dyDescent="0.2">
      <c r="A13" s="3" t="s">
        <v>157</v>
      </c>
      <c r="B13" s="10">
        <v>3</v>
      </c>
      <c r="C13" s="25">
        <v>1318.86</v>
      </c>
      <c r="D13" s="10">
        <v>0</v>
      </c>
      <c r="E13" s="25">
        <v>0</v>
      </c>
      <c r="F13" s="10">
        <v>0</v>
      </c>
      <c r="G13" s="25">
        <v>0</v>
      </c>
      <c r="H13" s="10">
        <v>3</v>
      </c>
      <c r="I13" s="26">
        <v>1318.86</v>
      </c>
    </row>
    <row r="14" spans="1:9" s="4" customFormat="1" ht="18" customHeight="1" x14ac:dyDescent="0.2">
      <c r="A14" s="3" t="s">
        <v>158</v>
      </c>
      <c r="B14" s="10">
        <v>2</v>
      </c>
      <c r="C14" s="25">
        <v>70.56</v>
      </c>
      <c r="D14" s="10">
        <v>0</v>
      </c>
      <c r="E14" s="25">
        <v>0</v>
      </c>
      <c r="F14" s="10">
        <v>0</v>
      </c>
      <c r="G14" s="25">
        <v>0</v>
      </c>
      <c r="H14" s="10">
        <v>2</v>
      </c>
      <c r="I14" s="26">
        <v>70.56</v>
      </c>
    </row>
    <row r="15" spans="1:9" s="4" customFormat="1" ht="18" customHeight="1" x14ac:dyDescent="0.2">
      <c r="A15" s="3" t="s">
        <v>159</v>
      </c>
      <c r="B15" s="10">
        <v>4</v>
      </c>
      <c r="C15" s="25">
        <v>651.03</v>
      </c>
      <c r="D15" s="10">
        <v>0</v>
      </c>
      <c r="E15" s="25">
        <v>0</v>
      </c>
      <c r="F15" s="10">
        <v>0</v>
      </c>
      <c r="G15" s="25">
        <v>0</v>
      </c>
      <c r="H15" s="10">
        <v>4</v>
      </c>
      <c r="I15" s="26">
        <v>651.03</v>
      </c>
    </row>
    <row r="16" spans="1:9" s="4" customFormat="1" ht="15" customHeight="1" x14ac:dyDescent="0.2">
      <c r="A16" s="337" t="s">
        <v>104</v>
      </c>
      <c r="B16" s="337"/>
      <c r="C16" s="337"/>
      <c r="D16" s="337"/>
      <c r="E16" s="337"/>
      <c r="F16" s="337"/>
      <c r="G16" s="337"/>
      <c r="H16" s="337"/>
      <c r="I16" s="337"/>
    </row>
    <row r="17" spans="1:9" s="4" customFormat="1" ht="13.5" customHeight="1" x14ac:dyDescent="0.2">
      <c r="A17" s="337" t="s">
        <v>123</v>
      </c>
      <c r="B17" s="337"/>
      <c r="C17" s="337"/>
      <c r="D17" s="337"/>
      <c r="E17" s="337"/>
      <c r="F17" s="337"/>
      <c r="G17" s="337"/>
      <c r="H17" s="337"/>
      <c r="I17" s="337"/>
    </row>
    <row r="18" spans="1:9" s="4" customFormat="1" ht="28.35" customHeight="1" x14ac:dyDescent="0.2"/>
  </sheetData>
  <mergeCells count="12">
    <mergeCell ref="A17:I17"/>
    <mergeCell ref="A1:I1"/>
    <mergeCell ref="A2:A5"/>
    <mergeCell ref="B2:I2"/>
    <mergeCell ref="B3:G3"/>
    <mergeCell ref="H3:I3"/>
    <mergeCell ref="B4:C4"/>
    <mergeCell ref="D4:E4"/>
    <mergeCell ref="F4:G4"/>
    <mergeCell ref="H4:H5"/>
    <mergeCell ref="I4:I5"/>
    <mergeCell ref="A16:I16"/>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A33" sqref="A33:J33"/>
    </sheetView>
  </sheetViews>
  <sheetFormatPr defaultRowHeight="12.75" x14ac:dyDescent="0.2"/>
  <cols>
    <col min="1" max="8" width="12.140625" bestFit="1" customWidth="1"/>
    <col min="9" max="9" width="12.42578125" bestFit="1" customWidth="1"/>
    <col min="10" max="10" width="4.7109375" bestFit="1" customWidth="1"/>
  </cols>
  <sheetData>
    <row r="1" spans="1:9" ht="17.25" customHeight="1" x14ac:dyDescent="0.2">
      <c r="A1" s="390" t="s">
        <v>619</v>
      </c>
      <c r="B1" s="390"/>
      <c r="C1" s="390"/>
      <c r="D1" s="390"/>
      <c r="E1" s="390"/>
      <c r="F1" s="390"/>
      <c r="G1" s="390"/>
      <c r="H1" s="390"/>
      <c r="I1" s="390"/>
    </row>
    <row r="2" spans="1:9" s="4" customFormat="1" ht="18" customHeight="1" x14ac:dyDescent="0.2">
      <c r="A2" s="381" t="s">
        <v>235</v>
      </c>
      <c r="B2" s="353" t="s">
        <v>620</v>
      </c>
      <c r="C2" s="385"/>
      <c r="D2" s="385"/>
      <c r="E2" s="354"/>
      <c r="F2" s="353" t="s">
        <v>589</v>
      </c>
      <c r="G2" s="385"/>
      <c r="H2" s="385"/>
      <c r="I2" s="354"/>
    </row>
    <row r="3" spans="1:9" s="4" customFormat="1" ht="18" customHeight="1" x14ac:dyDescent="0.2">
      <c r="A3" s="382"/>
      <c r="B3" s="24" t="s">
        <v>615</v>
      </c>
      <c r="C3" s="24" t="s">
        <v>621</v>
      </c>
      <c r="D3" s="24" t="s">
        <v>617</v>
      </c>
      <c r="E3" s="24" t="s">
        <v>618</v>
      </c>
      <c r="F3" s="24" t="s">
        <v>615</v>
      </c>
      <c r="G3" s="24" t="s">
        <v>616</v>
      </c>
      <c r="H3" s="24" t="s">
        <v>617</v>
      </c>
      <c r="I3" s="24" t="s">
        <v>618</v>
      </c>
    </row>
    <row r="4" spans="1:9" s="4" customFormat="1" ht="18" customHeight="1" x14ac:dyDescent="0.2">
      <c r="A4" s="3" t="s">
        <v>68</v>
      </c>
      <c r="B4" s="31">
        <v>2053700.4049875599</v>
      </c>
      <c r="C4" s="31">
        <v>465857.94899617502</v>
      </c>
      <c r="D4" s="25">
        <v>52348.624526066</v>
      </c>
      <c r="E4" s="25">
        <v>23778.69459925</v>
      </c>
      <c r="F4" s="31">
        <v>2029429.0285419701</v>
      </c>
      <c r="G4" s="31">
        <v>379758.38141881197</v>
      </c>
      <c r="H4" s="25">
        <v>19693.137754250001</v>
      </c>
      <c r="I4" s="25">
        <v>3935.9501985000002</v>
      </c>
    </row>
    <row r="5" spans="1:9" s="4" customFormat="1" ht="18" customHeight="1" x14ac:dyDescent="0.2">
      <c r="A5" s="3" t="s">
        <v>69</v>
      </c>
      <c r="B5" s="31">
        <v>2495183.5705588101</v>
      </c>
      <c r="C5" s="31">
        <v>566127.15843582095</v>
      </c>
      <c r="D5" s="25">
        <v>44147.240850073002</v>
      </c>
      <c r="E5" s="25">
        <v>23506.161105175001</v>
      </c>
      <c r="F5" s="31">
        <v>2148870.5873500998</v>
      </c>
      <c r="G5" s="31">
        <v>249735.61279613501</v>
      </c>
      <c r="H5" s="25">
        <v>3715.6677447500001</v>
      </c>
      <c r="I5" s="25">
        <v>88.515246250000004</v>
      </c>
    </row>
    <row r="6" spans="1:9" s="4" customFormat="1" ht="18" customHeight="1" x14ac:dyDescent="0.2">
      <c r="A6" s="3" t="s">
        <v>152</v>
      </c>
      <c r="B6" s="31">
        <v>225500.075384992</v>
      </c>
      <c r="C6" s="25">
        <v>64372.782789028999</v>
      </c>
      <c r="D6" s="25">
        <v>4922.1440204999999</v>
      </c>
      <c r="E6" s="25">
        <v>2573.3732439999999</v>
      </c>
      <c r="F6" s="31">
        <v>163688.509485352</v>
      </c>
      <c r="G6" s="25">
        <v>39873.740589385001</v>
      </c>
      <c r="H6" s="25">
        <v>1705.8362292500001</v>
      </c>
      <c r="I6" s="25">
        <v>20.713538750000001</v>
      </c>
    </row>
    <row r="7" spans="1:9" s="4" customFormat="1" ht="18" customHeight="1" x14ac:dyDescent="0.2">
      <c r="A7" s="3" t="s">
        <v>153</v>
      </c>
      <c r="B7" s="31">
        <v>320285.60643129598</v>
      </c>
      <c r="C7" s="25">
        <v>73421.956251084004</v>
      </c>
      <c r="D7" s="25">
        <v>5731.4389622500003</v>
      </c>
      <c r="E7" s="25">
        <v>3944.5797830000001</v>
      </c>
      <c r="F7" s="31">
        <v>251117.02370200001</v>
      </c>
      <c r="G7" s="25">
        <v>34680.896624749999</v>
      </c>
      <c r="H7" s="25">
        <v>251.28387599999999</v>
      </c>
      <c r="I7" s="25">
        <v>18.797506500000001</v>
      </c>
    </row>
    <row r="8" spans="1:9" s="4" customFormat="1" ht="18" customHeight="1" x14ac:dyDescent="0.2">
      <c r="A8" s="3" t="s">
        <v>154</v>
      </c>
      <c r="B8" s="31">
        <v>278639.82184388803</v>
      </c>
      <c r="C8" s="25">
        <v>73587.922110255997</v>
      </c>
      <c r="D8" s="25">
        <v>5137.1570897760002</v>
      </c>
      <c r="E8" s="25">
        <v>2796.8273957500001</v>
      </c>
      <c r="F8" s="31">
        <v>225437.77204149999</v>
      </c>
      <c r="G8" s="25">
        <v>26213.715892749999</v>
      </c>
      <c r="H8" s="25">
        <v>574.61722275</v>
      </c>
      <c r="I8" s="25">
        <v>0.79006299999999996</v>
      </c>
    </row>
    <row r="9" spans="1:9" s="4" customFormat="1" ht="18" customHeight="1" x14ac:dyDescent="0.2">
      <c r="A9" s="3" t="s">
        <v>155</v>
      </c>
      <c r="B9" s="31">
        <v>257945.98801995101</v>
      </c>
      <c r="C9" s="25">
        <v>55684.415277134998</v>
      </c>
      <c r="D9" s="25">
        <v>3810.9853770469999</v>
      </c>
      <c r="E9" s="25">
        <v>2285.8535292500001</v>
      </c>
      <c r="F9" s="31">
        <v>210792.78404599999</v>
      </c>
      <c r="G9" s="25">
        <v>28330.33791075</v>
      </c>
      <c r="H9" s="25">
        <v>15.598644999999999</v>
      </c>
      <c r="I9" s="25">
        <v>0</v>
      </c>
    </row>
    <row r="10" spans="1:9" s="4" customFormat="1" ht="18" customHeight="1" x14ac:dyDescent="0.2">
      <c r="A10" s="3" t="s">
        <v>156</v>
      </c>
      <c r="B10" s="31">
        <v>314425.96065962402</v>
      </c>
      <c r="C10" s="25">
        <v>79776.329513941004</v>
      </c>
      <c r="D10" s="25">
        <v>6308.03695075</v>
      </c>
      <c r="E10" s="25">
        <v>3400.5830747499999</v>
      </c>
      <c r="F10" s="31">
        <v>310832.45769249997</v>
      </c>
      <c r="G10" s="25">
        <v>34024.753041000004</v>
      </c>
      <c r="H10" s="25">
        <v>113.37046475</v>
      </c>
      <c r="I10" s="25">
        <v>1.3912000000000001E-2</v>
      </c>
    </row>
    <row r="11" spans="1:9" s="4" customFormat="1" ht="18" customHeight="1" x14ac:dyDescent="0.2">
      <c r="A11" s="3" t="s">
        <v>157</v>
      </c>
      <c r="B11" s="31">
        <v>417092.806205781</v>
      </c>
      <c r="C11" s="25">
        <v>89357.549325161002</v>
      </c>
      <c r="D11" s="25">
        <v>6966.1671489999999</v>
      </c>
      <c r="E11" s="25">
        <v>4000.1394785000002</v>
      </c>
      <c r="F11" s="31">
        <v>407356.31252450001</v>
      </c>
      <c r="G11" s="25">
        <v>34894.757375250003</v>
      </c>
      <c r="H11" s="25">
        <v>228.189289</v>
      </c>
      <c r="I11" s="25">
        <v>44.940801999999998</v>
      </c>
    </row>
    <row r="12" spans="1:9" s="4" customFormat="1" ht="18" customHeight="1" x14ac:dyDescent="0.2">
      <c r="A12" s="3" t="s">
        <v>158</v>
      </c>
      <c r="B12" s="31">
        <v>396623.45804211101</v>
      </c>
      <c r="C12" s="25">
        <v>75209.230086401003</v>
      </c>
      <c r="D12" s="25">
        <v>7001.8757232500002</v>
      </c>
      <c r="E12" s="25">
        <v>2269.1088252499999</v>
      </c>
      <c r="F12" s="31">
        <v>269942.09736224997</v>
      </c>
      <c r="G12" s="25">
        <v>25706.178535250001</v>
      </c>
      <c r="H12" s="25">
        <v>773.30519549999997</v>
      </c>
      <c r="I12" s="25">
        <v>3.2594240000000001</v>
      </c>
    </row>
    <row r="13" spans="1:9" s="4" customFormat="1" ht="18" customHeight="1" x14ac:dyDescent="0.2">
      <c r="A13" s="3" t="s">
        <v>159</v>
      </c>
      <c r="B13" s="31">
        <v>284669.85397117003</v>
      </c>
      <c r="C13" s="25">
        <v>54716.973082812998</v>
      </c>
      <c r="D13" s="25">
        <v>4269.4355775000004</v>
      </c>
      <c r="E13" s="25">
        <v>2235.6957746749999</v>
      </c>
      <c r="F13" s="31">
        <v>309703.630496</v>
      </c>
      <c r="G13" s="25">
        <v>26011.232827</v>
      </c>
      <c r="H13" s="25">
        <v>53.466822499999999</v>
      </c>
      <c r="I13" s="25">
        <v>0</v>
      </c>
    </row>
    <row r="14" spans="1:9" s="4" customFormat="1" ht="15" customHeight="1" x14ac:dyDescent="0.2">
      <c r="A14" s="337" t="s">
        <v>104</v>
      </c>
      <c r="B14" s="337"/>
      <c r="C14" s="337"/>
      <c r="D14" s="337"/>
      <c r="E14" s="337"/>
      <c r="F14" s="337"/>
      <c r="G14" s="337"/>
      <c r="H14" s="337"/>
      <c r="I14" s="337"/>
    </row>
    <row r="15" spans="1:9" s="4" customFormat="1" ht="13.5" customHeight="1" x14ac:dyDescent="0.2">
      <c r="A15" s="337" t="s">
        <v>432</v>
      </c>
      <c r="B15" s="337"/>
      <c r="C15" s="337"/>
      <c r="D15" s="337"/>
      <c r="E15" s="337"/>
      <c r="F15" s="337"/>
      <c r="G15" s="337"/>
      <c r="H15" s="337"/>
      <c r="I15" s="337"/>
    </row>
    <row r="16" spans="1:9" s="4" customFormat="1" ht="26.1" customHeight="1" x14ac:dyDescent="0.2"/>
  </sheetData>
  <mergeCells count="6">
    <mergeCell ref="A15:I15"/>
    <mergeCell ref="A1:I1"/>
    <mergeCell ref="A2:A3"/>
    <mergeCell ref="B2:E2"/>
    <mergeCell ref="F2:I2"/>
    <mergeCell ref="A14:I14"/>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A33" sqref="A33:J33"/>
    </sheetView>
  </sheetViews>
  <sheetFormatPr defaultRowHeight="12.75" x14ac:dyDescent="0.2"/>
  <cols>
    <col min="1" max="9" width="12.140625" bestFit="1" customWidth="1"/>
    <col min="10" max="10" width="4.7109375" bestFit="1" customWidth="1"/>
  </cols>
  <sheetData>
    <row r="1" spans="1:9" ht="15.75" customHeight="1" x14ac:dyDescent="0.2">
      <c r="A1" s="390" t="s">
        <v>622</v>
      </c>
      <c r="B1" s="390"/>
      <c r="C1" s="390"/>
      <c r="D1" s="390"/>
      <c r="E1" s="390"/>
      <c r="F1" s="390"/>
      <c r="G1" s="390"/>
      <c r="H1" s="390"/>
      <c r="I1" s="390"/>
    </row>
    <row r="2" spans="1:9" s="4" customFormat="1" ht="18" customHeight="1" x14ac:dyDescent="0.2">
      <c r="A2" s="381" t="s">
        <v>235</v>
      </c>
      <c r="B2" s="353" t="s">
        <v>620</v>
      </c>
      <c r="C2" s="385"/>
      <c r="D2" s="385"/>
      <c r="E2" s="354"/>
      <c r="F2" s="353" t="s">
        <v>589</v>
      </c>
      <c r="G2" s="385"/>
      <c r="H2" s="385"/>
      <c r="I2" s="354"/>
    </row>
    <row r="3" spans="1:9" s="4" customFormat="1" ht="18" customHeight="1" x14ac:dyDescent="0.2">
      <c r="A3" s="382"/>
      <c r="B3" s="24" t="s">
        <v>615</v>
      </c>
      <c r="C3" s="24" t="s">
        <v>621</v>
      </c>
      <c r="D3" s="24" t="s">
        <v>617</v>
      </c>
      <c r="E3" s="24" t="s">
        <v>618</v>
      </c>
      <c r="F3" s="24" t="s">
        <v>615</v>
      </c>
      <c r="G3" s="24" t="s">
        <v>616</v>
      </c>
      <c r="H3" s="24" t="s">
        <v>617</v>
      </c>
      <c r="I3" s="24" t="s">
        <v>618</v>
      </c>
    </row>
    <row r="4" spans="1:9" s="4" customFormat="1" ht="17.25" customHeight="1" x14ac:dyDescent="0.2">
      <c r="A4" s="3" t="s">
        <v>68</v>
      </c>
      <c r="B4" s="25">
        <v>79306.760200000004</v>
      </c>
      <c r="C4" s="25">
        <v>18863.522519999999</v>
      </c>
      <c r="D4" s="25">
        <v>1531.632695</v>
      </c>
      <c r="E4" s="25">
        <v>20.399032500000001</v>
      </c>
      <c r="F4" s="25">
        <v>12055.74152</v>
      </c>
      <c r="G4" s="25">
        <v>3071.1730299999999</v>
      </c>
      <c r="H4" s="25">
        <v>582.82600000000002</v>
      </c>
      <c r="I4" s="25">
        <v>300.72624999999999</v>
      </c>
    </row>
    <row r="5" spans="1:9" s="4" customFormat="1" ht="17.25" customHeight="1" x14ac:dyDescent="0.2">
      <c r="A5" s="3" t="s">
        <v>69</v>
      </c>
      <c r="B5" s="25">
        <v>29396.222577249999</v>
      </c>
      <c r="C5" s="25">
        <v>4358.6831124999999</v>
      </c>
      <c r="D5" s="25">
        <v>50.922147000000002</v>
      </c>
      <c r="E5" s="25">
        <v>22.945404499999999</v>
      </c>
      <c r="F5" s="25">
        <v>3414.9232542499999</v>
      </c>
      <c r="G5" s="25">
        <v>2748.6074039999999</v>
      </c>
      <c r="H5" s="25">
        <v>176.3905</v>
      </c>
      <c r="I5" s="25">
        <v>0</v>
      </c>
    </row>
    <row r="6" spans="1:9" s="4" customFormat="1" ht="17.25" customHeight="1" x14ac:dyDescent="0.2">
      <c r="A6" s="3" t="s">
        <v>152</v>
      </c>
      <c r="B6" s="25">
        <v>4265.5221714999998</v>
      </c>
      <c r="C6" s="25">
        <v>1049.7476637499999</v>
      </c>
      <c r="D6" s="25">
        <v>3.5726244999999999</v>
      </c>
      <c r="E6" s="25">
        <v>0.39389999999999997</v>
      </c>
      <c r="F6" s="25">
        <v>821.24082050000004</v>
      </c>
      <c r="G6" s="25">
        <v>254.09244129999999</v>
      </c>
      <c r="H6" s="25">
        <v>176.3905</v>
      </c>
      <c r="I6" s="25">
        <v>0</v>
      </c>
    </row>
    <row r="7" spans="1:9" s="4" customFormat="1" ht="17.25" customHeight="1" x14ac:dyDescent="0.2">
      <c r="A7" s="3" t="s">
        <v>153</v>
      </c>
      <c r="B7" s="25">
        <v>5520.1395540000003</v>
      </c>
      <c r="C7" s="25">
        <v>1023.722338</v>
      </c>
      <c r="D7" s="25">
        <v>24.312976500000001</v>
      </c>
      <c r="E7" s="25">
        <v>6.1394260000000003</v>
      </c>
      <c r="F7" s="25">
        <v>102.3964445</v>
      </c>
      <c r="G7" s="25">
        <v>560.28204630000005</v>
      </c>
      <c r="H7" s="25">
        <v>0</v>
      </c>
      <c r="I7" s="25">
        <v>0</v>
      </c>
    </row>
    <row r="8" spans="1:9" s="4" customFormat="1" ht="17.25" customHeight="1" x14ac:dyDescent="0.2">
      <c r="A8" s="3" t="s">
        <v>154</v>
      </c>
      <c r="B8" s="25">
        <v>4004.28</v>
      </c>
      <c r="C8" s="25">
        <v>822.23</v>
      </c>
      <c r="D8" s="25">
        <v>12.98</v>
      </c>
      <c r="E8" s="25">
        <v>3.83</v>
      </c>
      <c r="F8" s="25">
        <v>46.87</v>
      </c>
      <c r="G8" s="25">
        <v>366.98</v>
      </c>
      <c r="H8" s="25">
        <v>0</v>
      </c>
      <c r="I8" s="25">
        <v>0</v>
      </c>
    </row>
    <row r="9" spans="1:9" s="4" customFormat="1" ht="17.25" customHeight="1" x14ac:dyDescent="0.2">
      <c r="A9" s="3" t="s">
        <v>155</v>
      </c>
      <c r="B9" s="25">
        <v>7547.3074850000003</v>
      </c>
      <c r="C9" s="25">
        <v>358.47644530000002</v>
      </c>
      <c r="D9" s="25">
        <v>2.079375E-2</v>
      </c>
      <c r="E9" s="25">
        <v>2.7767500000000001E-2</v>
      </c>
      <c r="F9" s="25">
        <v>124.1116725</v>
      </c>
      <c r="G9" s="25">
        <v>364.32937129999999</v>
      </c>
      <c r="H9" s="25">
        <v>0</v>
      </c>
      <c r="I9" s="25">
        <v>0</v>
      </c>
    </row>
    <row r="10" spans="1:9" s="4" customFormat="1" ht="17.25" customHeight="1" x14ac:dyDescent="0.2">
      <c r="A10" s="3" t="s">
        <v>156</v>
      </c>
      <c r="B10" s="25">
        <v>2875.24</v>
      </c>
      <c r="C10" s="25">
        <v>447.76</v>
      </c>
      <c r="D10" s="25">
        <v>8.57</v>
      </c>
      <c r="E10" s="25">
        <v>10.56</v>
      </c>
      <c r="F10" s="25">
        <v>214.28</v>
      </c>
      <c r="G10" s="25">
        <v>210.37</v>
      </c>
      <c r="H10" s="25">
        <v>0</v>
      </c>
      <c r="I10" s="25">
        <v>0</v>
      </c>
    </row>
    <row r="11" spans="1:9" s="4" customFormat="1" ht="17.25" customHeight="1" x14ac:dyDescent="0.2">
      <c r="A11" s="3" t="s">
        <v>157</v>
      </c>
      <c r="B11" s="25">
        <v>3000.8617187499999</v>
      </c>
      <c r="C11" s="25">
        <v>280.18010299999997</v>
      </c>
      <c r="D11" s="25">
        <v>0.81045924999999996</v>
      </c>
      <c r="E11" s="25">
        <v>1.9702299999999999</v>
      </c>
      <c r="F11" s="25">
        <v>394.61845099999999</v>
      </c>
      <c r="G11" s="25">
        <v>312.921605</v>
      </c>
      <c r="H11" s="25">
        <v>0</v>
      </c>
      <c r="I11" s="25">
        <v>0</v>
      </c>
    </row>
    <row r="12" spans="1:9" s="4" customFormat="1" ht="17.25" customHeight="1" x14ac:dyDescent="0.2">
      <c r="A12" s="3" t="s">
        <v>158</v>
      </c>
      <c r="B12" s="25">
        <v>1393.21881975</v>
      </c>
      <c r="C12" s="25">
        <v>220.94703874999999</v>
      </c>
      <c r="D12" s="25">
        <v>0.30547000000000002</v>
      </c>
      <c r="E12" s="25">
        <v>2.2367000000000001E-2</v>
      </c>
      <c r="F12" s="25">
        <v>921.46058925</v>
      </c>
      <c r="G12" s="25">
        <v>364.43842599999999</v>
      </c>
      <c r="H12" s="25">
        <v>0</v>
      </c>
      <c r="I12" s="25">
        <v>0</v>
      </c>
    </row>
    <row r="13" spans="1:9" s="4" customFormat="1" ht="17.25" customHeight="1" x14ac:dyDescent="0.2">
      <c r="A13" s="3" t="s">
        <v>159</v>
      </c>
      <c r="B13" s="25">
        <v>789.65555525000002</v>
      </c>
      <c r="C13" s="25">
        <v>155.61805325</v>
      </c>
      <c r="D13" s="25">
        <v>0.35549999999999998</v>
      </c>
      <c r="E13" s="25">
        <v>0</v>
      </c>
      <c r="F13" s="25">
        <v>789.95192925000003</v>
      </c>
      <c r="G13" s="25">
        <v>315.19409999999999</v>
      </c>
      <c r="H13" s="25">
        <v>0</v>
      </c>
      <c r="I13" s="25">
        <v>0</v>
      </c>
    </row>
    <row r="14" spans="1:9" s="4" customFormat="1" ht="15" customHeight="1" x14ac:dyDescent="0.2">
      <c r="A14" s="357" t="s">
        <v>104</v>
      </c>
      <c r="B14" s="357"/>
      <c r="C14" s="357"/>
      <c r="D14" s="357"/>
      <c r="E14" s="357"/>
      <c r="F14" s="357"/>
      <c r="G14" s="357"/>
      <c r="H14" s="357"/>
      <c r="I14" s="357"/>
    </row>
    <row r="15" spans="1:9" s="4" customFormat="1" ht="13.5" customHeight="1" x14ac:dyDescent="0.2">
      <c r="A15" s="357" t="s">
        <v>296</v>
      </c>
      <c r="B15" s="357"/>
      <c r="C15" s="357"/>
      <c r="D15" s="357"/>
      <c r="E15" s="357"/>
      <c r="F15" s="357"/>
      <c r="G15" s="357"/>
      <c r="H15" s="357"/>
      <c r="I15" s="357"/>
    </row>
    <row r="16" spans="1:9" s="4" customFormat="1" ht="27.6" customHeight="1" x14ac:dyDescent="0.2"/>
  </sheetData>
  <mergeCells count="6">
    <mergeCell ref="A15:I15"/>
    <mergeCell ref="A1:I1"/>
    <mergeCell ref="A2:A3"/>
    <mergeCell ref="B2:E2"/>
    <mergeCell ref="F2:I2"/>
    <mergeCell ref="A14:I14"/>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A33" sqref="A33:J33"/>
    </sheetView>
  </sheetViews>
  <sheetFormatPr defaultRowHeight="12.75" x14ac:dyDescent="0.2"/>
  <cols>
    <col min="1" max="1" width="12.140625" bestFit="1" customWidth="1"/>
    <col min="2" max="2" width="8.28515625" bestFit="1" customWidth="1"/>
    <col min="3" max="3" width="11.42578125" bestFit="1" customWidth="1"/>
    <col min="4" max="4" width="13" bestFit="1" customWidth="1"/>
    <col min="5" max="5" width="10.140625" bestFit="1" customWidth="1"/>
    <col min="6" max="6" width="12.7109375" bestFit="1" customWidth="1"/>
    <col min="7" max="7" width="11.42578125" bestFit="1" customWidth="1"/>
    <col min="8" max="8" width="12.7109375" bestFit="1" customWidth="1"/>
    <col min="9" max="9" width="8.28515625" bestFit="1" customWidth="1"/>
    <col min="10" max="10" width="14.140625" bestFit="1" customWidth="1"/>
    <col min="11" max="13" width="12.140625" bestFit="1" customWidth="1"/>
    <col min="14" max="14" width="10.5703125" bestFit="1" customWidth="1"/>
    <col min="15" max="15" width="6.28515625" bestFit="1" customWidth="1"/>
  </cols>
  <sheetData>
    <row r="1" spans="1:14" ht="15.75" customHeight="1" x14ac:dyDescent="0.2">
      <c r="A1" s="335" t="s">
        <v>53</v>
      </c>
      <c r="B1" s="335"/>
      <c r="C1" s="335"/>
      <c r="D1" s="335"/>
      <c r="E1" s="335"/>
      <c r="F1" s="335"/>
      <c r="G1" s="335"/>
      <c r="H1" s="335"/>
      <c r="I1" s="335"/>
      <c r="J1" s="335"/>
      <c r="K1" s="335"/>
      <c r="L1" s="335"/>
      <c r="M1" s="335"/>
    </row>
    <row r="2" spans="1:14" s="4" customFormat="1" ht="19.5" customHeight="1" x14ac:dyDescent="0.2">
      <c r="A2" s="339" t="s">
        <v>176</v>
      </c>
      <c r="B2" s="339" t="s">
        <v>271</v>
      </c>
      <c r="C2" s="359" t="s">
        <v>243</v>
      </c>
      <c r="D2" s="360"/>
      <c r="E2" s="360"/>
      <c r="F2" s="361"/>
      <c r="G2" s="359" t="s">
        <v>244</v>
      </c>
      <c r="H2" s="360"/>
      <c r="I2" s="360"/>
      <c r="J2" s="361"/>
      <c r="K2" s="359" t="s">
        <v>245</v>
      </c>
      <c r="L2" s="360"/>
      <c r="M2" s="360"/>
      <c r="N2" s="361"/>
    </row>
    <row r="3" spans="1:14" s="4" customFormat="1" ht="36" customHeight="1" x14ac:dyDescent="0.2">
      <c r="A3" s="413"/>
      <c r="B3" s="413"/>
      <c r="C3" s="359" t="s">
        <v>623</v>
      </c>
      <c r="D3" s="361"/>
      <c r="E3" s="355" t="s">
        <v>624</v>
      </c>
      <c r="F3" s="356"/>
      <c r="G3" s="359" t="s">
        <v>623</v>
      </c>
      <c r="H3" s="361"/>
      <c r="I3" s="355" t="s">
        <v>624</v>
      </c>
      <c r="J3" s="356"/>
      <c r="K3" s="359" t="s">
        <v>625</v>
      </c>
      <c r="L3" s="361"/>
      <c r="M3" s="359" t="s">
        <v>626</v>
      </c>
      <c r="N3" s="361"/>
    </row>
    <row r="4" spans="1:14" s="4" customFormat="1" ht="39" customHeight="1" x14ac:dyDescent="0.2">
      <c r="A4" s="340"/>
      <c r="B4" s="340"/>
      <c r="C4" s="8" t="s">
        <v>584</v>
      </c>
      <c r="D4" s="15" t="s">
        <v>627</v>
      </c>
      <c r="E4" s="8" t="s">
        <v>584</v>
      </c>
      <c r="F4" s="15" t="s">
        <v>627</v>
      </c>
      <c r="G4" s="16" t="s">
        <v>544</v>
      </c>
      <c r="H4" s="15" t="s">
        <v>627</v>
      </c>
      <c r="I4" s="16" t="s">
        <v>544</v>
      </c>
      <c r="J4" s="15" t="s">
        <v>586</v>
      </c>
      <c r="K4" s="8" t="s">
        <v>585</v>
      </c>
      <c r="L4" s="15" t="s">
        <v>627</v>
      </c>
      <c r="M4" s="8" t="s">
        <v>584</v>
      </c>
      <c r="N4" s="15" t="s">
        <v>586</v>
      </c>
    </row>
    <row r="5" spans="1:14" s="4" customFormat="1" ht="27" customHeight="1" x14ac:dyDescent="0.2">
      <c r="A5" s="3" t="s">
        <v>68</v>
      </c>
      <c r="B5" s="33">
        <v>242</v>
      </c>
      <c r="C5" s="41">
        <v>11345215</v>
      </c>
      <c r="D5" s="31">
        <v>223880.89240000001</v>
      </c>
      <c r="E5" s="25">
        <v>336</v>
      </c>
      <c r="F5" s="25">
        <v>6.3926999999999996</v>
      </c>
      <c r="G5" s="41">
        <v>16186719</v>
      </c>
      <c r="H5" s="31">
        <v>321208.12115949998</v>
      </c>
      <c r="I5" s="25">
        <v>41032</v>
      </c>
      <c r="J5" s="25">
        <v>781.14212050000003</v>
      </c>
      <c r="K5" s="25">
        <v>10648</v>
      </c>
      <c r="L5" s="25">
        <v>218.54813300000001</v>
      </c>
      <c r="M5" s="25">
        <v>0</v>
      </c>
      <c r="N5" s="25">
        <v>0</v>
      </c>
    </row>
    <row r="6" spans="1:14" s="4" customFormat="1" ht="27" customHeight="1" x14ac:dyDescent="0.2">
      <c r="A6" s="3" t="s">
        <v>69</v>
      </c>
      <c r="B6" s="33">
        <v>162</v>
      </c>
      <c r="C6" s="31">
        <v>3629103</v>
      </c>
      <c r="D6" s="25">
        <v>68003.934399999998</v>
      </c>
      <c r="E6" s="25">
        <v>8621</v>
      </c>
      <c r="F6" s="25">
        <v>167.53465172</v>
      </c>
      <c r="G6" s="31">
        <v>7507261</v>
      </c>
      <c r="H6" s="31">
        <v>142355.61569050001</v>
      </c>
      <c r="I6" s="25">
        <v>69143</v>
      </c>
      <c r="J6" s="25">
        <v>1342.2730590000001</v>
      </c>
      <c r="K6" s="25">
        <v>0</v>
      </c>
      <c r="L6" s="25">
        <v>0</v>
      </c>
      <c r="M6" s="25">
        <v>0</v>
      </c>
      <c r="N6" s="25">
        <v>0</v>
      </c>
    </row>
    <row r="7" spans="1:14" s="4" customFormat="1" ht="27" customHeight="1" x14ac:dyDescent="0.2">
      <c r="A7" s="3" t="s">
        <v>152</v>
      </c>
      <c r="B7" s="33">
        <v>19</v>
      </c>
      <c r="C7" s="31">
        <v>477406</v>
      </c>
      <c r="D7" s="25">
        <v>8979.4696999999996</v>
      </c>
      <c r="E7" s="25">
        <v>460</v>
      </c>
      <c r="F7" s="25">
        <v>8.5723760000000002</v>
      </c>
      <c r="G7" s="31">
        <v>1435453</v>
      </c>
      <c r="H7" s="25">
        <v>27039.272571500002</v>
      </c>
      <c r="I7" s="25">
        <v>63757</v>
      </c>
      <c r="J7" s="25">
        <v>1189.7053745000001</v>
      </c>
      <c r="K7" s="25">
        <v>0</v>
      </c>
      <c r="L7" s="25">
        <v>0</v>
      </c>
      <c r="M7" s="25">
        <v>0</v>
      </c>
      <c r="N7" s="25">
        <v>0</v>
      </c>
    </row>
    <row r="8" spans="1:14" s="4" customFormat="1" ht="27" customHeight="1" x14ac:dyDescent="0.2">
      <c r="A8" s="3" t="s">
        <v>153</v>
      </c>
      <c r="B8" s="33">
        <v>22</v>
      </c>
      <c r="C8" s="31">
        <v>426520</v>
      </c>
      <c r="D8" s="25">
        <v>7943.6571999999996</v>
      </c>
      <c r="E8" s="25">
        <v>4400</v>
      </c>
      <c r="F8" s="25">
        <v>82.043480000000002</v>
      </c>
      <c r="G8" s="31">
        <v>648029</v>
      </c>
      <c r="H8" s="25">
        <v>12087.967003</v>
      </c>
      <c r="I8" s="25">
        <v>46859</v>
      </c>
      <c r="J8" s="25">
        <v>874.84105550000004</v>
      </c>
      <c r="K8" s="25">
        <v>0</v>
      </c>
      <c r="L8" s="25">
        <v>0</v>
      </c>
      <c r="M8" s="25">
        <v>0</v>
      </c>
      <c r="N8" s="25">
        <v>0</v>
      </c>
    </row>
    <row r="9" spans="1:14" s="4" customFormat="1" ht="27" customHeight="1" x14ac:dyDescent="0.2">
      <c r="A9" s="3" t="s">
        <v>154</v>
      </c>
      <c r="B9" s="33">
        <v>21</v>
      </c>
      <c r="C9" s="31">
        <v>353456</v>
      </c>
      <c r="D9" s="25">
        <v>6561.9539999999997</v>
      </c>
      <c r="E9" s="25">
        <v>8237</v>
      </c>
      <c r="F9" s="25">
        <v>151.89979706</v>
      </c>
      <c r="G9" s="31">
        <v>459649</v>
      </c>
      <c r="H9" s="25">
        <v>8623.8254785000008</v>
      </c>
      <c r="I9" s="25">
        <v>40027</v>
      </c>
      <c r="J9" s="25">
        <v>754.71891700000003</v>
      </c>
      <c r="K9" s="25">
        <v>0</v>
      </c>
      <c r="L9" s="25">
        <v>0</v>
      </c>
      <c r="M9" s="25">
        <v>0</v>
      </c>
      <c r="N9" s="25">
        <v>0</v>
      </c>
    </row>
    <row r="10" spans="1:14" s="4" customFormat="1" ht="27" customHeight="1" x14ac:dyDescent="0.2">
      <c r="A10" s="3" t="s">
        <v>155</v>
      </c>
      <c r="B10" s="33">
        <v>22</v>
      </c>
      <c r="C10" s="31">
        <v>588862</v>
      </c>
      <c r="D10" s="25">
        <v>11056.945900000001</v>
      </c>
      <c r="E10" s="25">
        <v>9586</v>
      </c>
      <c r="F10" s="25">
        <v>182.55717772</v>
      </c>
      <c r="G10" s="31">
        <v>729014</v>
      </c>
      <c r="H10" s="25">
        <v>13944.553620500001</v>
      </c>
      <c r="I10" s="25">
        <v>78883</v>
      </c>
      <c r="J10" s="25">
        <v>1510.6960795</v>
      </c>
      <c r="K10" s="25">
        <v>0</v>
      </c>
      <c r="L10" s="25">
        <v>0</v>
      </c>
      <c r="M10" s="25">
        <v>0</v>
      </c>
      <c r="N10" s="25">
        <v>0</v>
      </c>
    </row>
    <row r="11" spans="1:14" s="4" customFormat="1" ht="27" customHeight="1" x14ac:dyDescent="0.2">
      <c r="A11" s="3" t="s">
        <v>156</v>
      </c>
      <c r="B11" s="33">
        <v>20</v>
      </c>
      <c r="C11" s="31">
        <v>565212</v>
      </c>
      <c r="D11" s="25">
        <v>10591.9393</v>
      </c>
      <c r="E11" s="25">
        <v>10025</v>
      </c>
      <c r="F11" s="25">
        <v>184.02538050000001</v>
      </c>
      <c r="G11" s="31">
        <v>964141</v>
      </c>
      <c r="H11" s="25">
        <v>18422.714456500002</v>
      </c>
      <c r="I11" s="25">
        <v>93108</v>
      </c>
      <c r="J11" s="25">
        <v>1765.1697354999999</v>
      </c>
      <c r="K11" s="25">
        <v>0</v>
      </c>
      <c r="L11" s="25">
        <v>0</v>
      </c>
      <c r="M11" s="25">
        <v>0</v>
      </c>
      <c r="N11" s="25">
        <v>0</v>
      </c>
    </row>
    <row r="12" spans="1:14" s="4" customFormat="1" ht="27" customHeight="1" x14ac:dyDescent="0.2">
      <c r="A12" s="3" t="s">
        <v>157</v>
      </c>
      <c r="B12" s="33">
        <v>18</v>
      </c>
      <c r="C12" s="31">
        <v>403384</v>
      </c>
      <c r="D12" s="25">
        <v>7489.95</v>
      </c>
      <c r="E12" s="25">
        <v>1941</v>
      </c>
      <c r="F12" s="25">
        <v>36.652912319999999</v>
      </c>
      <c r="G12" s="31">
        <v>1028618</v>
      </c>
      <c r="H12" s="25">
        <v>19345.563767</v>
      </c>
      <c r="I12" s="25">
        <v>51510</v>
      </c>
      <c r="J12" s="25">
        <v>972.14823000000001</v>
      </c>
      <c r="K12" s="25">
        <v>0</v>
      </c>
      <c r="L12" s="25">
        <v>0</v>
      </c>
      <c r="M12" s="25">
        <v>0</v>
      </c>
      <c r="N12" s="25">
        <v>0</v>
      </c>
    </row>
    <row r="13" spans="1:14" s="4" customFormat="1" ht="27" customHeight="1" x14ac:dyDescent="0.2">
      <c r="A13" s="3" t="s">
        <v>158</v>
      </c>
      <c r="B13" s="33">
        <v>21</v>
      </c>
      <c r="C13" s="31">
        <v>489616</v>
      </c>
      <c r="D13" s="25">
        <v>9223.2000000000007</v>
      </c>
      <c r="E13" s="25">
        <v>12828</v>
      </c>
      <c r="F13" s="25">
        <v>245.21619960000001</v>
      </c>
      <c r="G13" s="31">
        <v>1190063</v>
      </c>
      <c r="H13" s="25">
        <v>22604.788316499998</v>
      </c>
      <c r="I13" s="25">
        <v>71700</v>
      </c>
      <c r="J13" s="25">
        <v>1369.6850999999999</v>
      </c>
      <c r="K13" s="25">
        <v>0</v>
      </c>
      <c r="L13" s="25">
        <v>0</v>
      </c>
      <c r="M13" s="25">
        <v>0</v>
      </c>
      <c r="N13" s="25">
        <v>0</v>
      </c>
    </row>
    <row r="14" spans="1:14" s="4" customFormat="1" ht="27" customHeight="1" x14ac:dyDescent="0.2">
      <c r="A14" s="3" t="s">
        <v>159</v>
      </c>
      <c r="B14" s="33">
        <v>19</v>
      </c>
      <c r="C14" s="31">
        <v>324647</v>
      </c>
      <c r="D14" s="25">
        <v>6156.8182999999999</v>
      </c>
      <c r="E14" s="25">
        <v>8621</v>
      </c>
      <c r="F14" s="25">
        <v>167.53465172</v>
      </c>
      <c r="G14" s="31">
        <v>1052294</v>
      </c>
      <c r="H14" s="25">
        <v>20286.930477000002</v>
      </c>
      <c r="I14" s="25">
        <v>69143</v>
      </c>
      <c r="J14" s="25">
        <v>1342.2730590000001</v>
      </c>
      <c r="K14" s="25">
        <v>0</v>
      </c>
      <c r="L14" s="25">
        <v>0</v>
      </c>
      <c r="M14" s="25">
        <v>0</v>
      </c>
      <c r="N14" s="25">
        <v>0</v>
      </c>
    </row>
    <row r="15" spans="1:14" s="4" customFormat="1" ht="19.5" customHeight="1" x14ac:dyDescent="0.2">
      <c r="A15" s="357" t="s">
        <v>104</v>
      </c>
      <c r="B15" s="357"/>
      <c r="C15" s="357"/>
      <c r="D15" s="357"/>
      <c r="E15" s="357"/>
      <c r="F15" s="357"/>
      <c r="G15" s="357"/>
      <c r="H15" s="357"/>
      <c r="I15" s="357"/>
      <c r="J15" s="357"/>
      <c r="K15" s="357"/>
      <c r="L15" s="357"/>
      <c r="M15" s="357"/>
      <c r="N15" s="357"/>
    </row>
    <row r="16" spans="1:14" s="4" customFormat="1" ht="18" customHeight="1" x14ac:dyDescent="0.2">
      <c r="A16" s="357" t="s">
        <v>628</v>
      </c>
      <c r="B16" s="357"/>
      <c r="C16" s="357"/>
      <c r="D16" s="357"/>
      <c r="E16" s="357"/>
      <c r="F16" s="357"/>
      <c r="G16" s="357"/>
      <c r="H16" s="357"/>
      <c r="I16" s="357"/>
      <c r="J16" s="357"/>
      <c r="K16" s="357"/>
      <c r="L16" s="357"/>
      <c r="M16" s="357"/>
      <c r="N16" s="357"/>
    </row>
    <row r="17" s="4" customFormat="1" ht="27.6" customHeight="1" x14ac:dyDescent="0.2"/>
  </sheetData>
  <mergeCells count="14">
    <mergeCell ref="M3:N3"/>
    <mergeCell ref="A15:N15"/>
    <mergeCell ref="A16:N16"/>
    <mergeCell ref="A1:M1"/>
    <mergeCell ref="A2:A4"/>
    <mergeCell ref="B2:B4"/>
    <mergeCell ref="C2:F2"/>
    <mergeCell ref="G2:J2"/>
    <mergeCell ref="K2:N2"/>
    <mergeCell ref="C3:D3"/>
    <mergeCell ref="E3:F3"/>
    <mergeCell ref="G3:H3"/>
    <mergeCell ref="I3:J3"/>
    <mergeCell ref="K3:L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33" sqref="A33:J33"/>
    </sheetView>
  </sheetViews>
  <sheetFormatPr defaultRowHeight="12.75" x14ac:dyDescent="0.2"/>
  <cols>
    <col min="1" max="1" width="14.7109375" style="85" customWidth="1"/>
    <col min="2" max="2" width="16.5703125" style="85" customWidth="1"/>
    <col min="3" max="6" width="12.140625" style="85" customWidth="1"/>
    <col min="7" max="7" width="8" style="85" customWidth="1"/>
    <col min="8" max="8" width="22.140625" style="85" customWidth="1"/>
    <col min="9" max="9" width="4.7109375" style="85" customWidth="1"/>
    <col min="10" max="16384" width="9.140625" style="85"/>
  </cols>
  <sheetData>
    <row r="1" spans="1:8" s="86" customFormat="1" ht="15" customHeight="1" x14ac:dyDescent="0.2">
      <c r="A1" s="452" t="s">
        <v>629</v>
      </c>
      <c r="B1" s="452"/>
      <c r="C1" s="452"/>
      <c r="D1" s="452"/>
      <c r="E1" s="452"/>
      <c r="F1" s="452"/>
      <c r="G1" s="452"/>
      <c r="H1" s="452"/>
    </row>
    <row r="2" spans="1:8" s="86" customFormat="1" ht="18" customHeight="1" x14ac:dyDescent="0.2">
      <c r="A2" s="375" t="s">
        <v>176</v>
      </c>
      <c r="B2" s="375" t="s">
        <v>243</v>
      </c>
      <c r="C2" s="375"/>
      <c r="D2" s="375" t="s">
        <v>244</v>
      </c>
      <c r="E2" s="375"/>
      <c r="F2" s="375" t="s">
        <v>245</v>
      </c>
      <c r="G2" s="375"/>
    </row>
    <row r="3" spans="1:8" s="86" customFormat="1" ht="37.5" customHeight="1" x14ac:dyDescent="0.2">
      <c r="A3" s="375"/>
      <c r="B3" s="91" t="s">
        <v>552</v>
      </c>
      <c r="C3" s="90" t="s">
        <v>630</v>
      </c>
      <c r="D3" s="91" t="s">
        <v>552</v>
      </c>
      <c r="E3" s="90" t="s">
        <v>630</v>
      </c>
      <c r="F3" s="90" t="s">
        <v>631</v>
      </c>
      <c r="G3" s="90" t="s">
        <v>630</v>
      </c>
    </row>
    <row r="4" spans="1:8" s="86" customFormat="1" ht="18" customHeight="1" x14ac:dyDescent="0.2">
      <c r="A4" s="89" t="s">
        <v>68</v>
      </c>
      <c r="B4" s="88">
        <v>377.62848700000001</v>
      </c>
      <c r="C4" s="88">
        <v>14.766768000000001</v>
      </c>
      <c r="D4" s="88">
        <v>786.1560915</v>
      </c>
      <c r="E4" s="88">
        <v>26.764483720000001</v>
      </c>
      <c r="F4" s="87">
        <v>5.04E-2</v>
      </c>
      <c r="G4" s="87">
        <v>0</v>
      </c>
    </row>
    <row r="5" spans="1:8" s="86" customFormat="1" ht="18" customHeight="1" x14ac:dyDescent="0.2">
      <c r="A5" s="89" t="s">
        <v>69</v>
      </c>
      <c r="B5" s="88">
        <v>114.725262</v>
      </c>
      <c r="C5" s="88">
        <v>4.9343630000000003</v>
      </c>
      <c r="D5" s="88">
        <v>381.82027499999998</v>
      </c>
      <c r="E5" s="88">
        <v>9.7808094800000003</v>
      </c>
      <c r="F5" s="87">
        <v>5.04E-2</v>
      </c>
      <c r="G5" s="87">
        <v>0</v>
      </c>
    </row>
    <row r="6" spans="1:8" s="86" customFormat="1" ht="18" customHeight="1" x14ac:dyDescent="0.2">
      <c r="A6" s="89" t="s">
        <v>152</v>
      </c>
      <c r="B6" s="88">
        <v>16.23</v>
      </c>
      <c r="C6" s="88">
        <v>0.24</v>
      </c>
      <c r="D6" s="88">
        <v>66.713457000000005</v>
      </c>
      <c r="E6" s="88">
        <v>0.76758968000000005</v>
      </c>
      <c r="F6" s="87">
        <v>0</v>
      </c>
      <c r="G6" s="87">
        <v>0</v>
      </c>
    </row>
    <row r="7" spans="1:8" s="86" customFormat="1" ht="18" customHeight="1" x14ac:dyDescent="0.2">
      <c r="A7" s="89" t="s">
        <v>153</v>
      </c>
      <c r="B7" s="88">
        <v>11.584562999999999</v>
      </c>
      <c r="C7" s="88">
        <v>1.12124</v>
      </c>
      <c r="D7" s="88">
        <v>50.558770500000001</v>
      </c>
      <c r="E7" s="88">
        <v>2.2892792000000002</v>
      </c>
      <c r="F7" s="87">
        <v>0</v>
      </c>
      <c r="G7" s="87">
        <v>0</v>
      </c>
    </row>
    <row r="8" spans="1:8" s="86" customFormat="1" ht="18" customHeight="1" x14ac:dyDescent="0.2">
      <c r="A8" s="89" t="s">
        <v>154</v>
      </c>
      <c r="B8" s="88">
        <v>10.922114000000001</v>
      </c>
      <c r="C8" s="88">
        <v>0.66827000000000003</v>
      </c>
      <c r="D8" s="88">
        <v>28.1734115</v>
      </c>
      <c r="E8" s="88">
        <v>1.01911504</v>
      </c>
      <c r="F8" s="87">
        <v>0</v>
      </c>
      <c r="G8" s="87">
        <v>0</v>
      </c>
    </row>
    <row r="9" spans="1:8" s="86" customFormat="1" ht="18" customHeight="1" x14ac:dyDescent="0.2">
      <c r="A9" s="89" t="s">
        <v>155</v>
      </c>
      <c r="B9" s="88">
        <v>15.718726999999999</v>
      </c>
      <c r="C9" s="88">
        <v>0.53747699999999998</v>
      </c>
      <c r="D9" s="88">
        <v>34.566626499999998</v>
      </c>
      <c r="E9" s="88">
        <v>1.0004758</v>
      </c>
      <c r="F9" s="87">
        <v>0</v>
      </c>
      <c r="G9" s="87">
        <v>0</v>
      </c>
    </row>
    <row r="10" spans="1:8" s="86" customFormat="1" ht="18" customHeight="1" x14ac:dyDescent="0.2">
      <c r="A10" s="89" t="s">
        <v>156</v>
      </c>
      <c r="B10" s="88">
        <v>14.152948</v>
      </c>
      <c r="C10" s="88">
        <v>0.10484400000000001</v>
      </c>
      <c r="D10" s="88">
        <v>44.860392500000003</v>
      </c>
      <c r="E10" s="88">
        <v>0.37230096000000001</v>
      </c>
      <c r="F10" s="87">
        <v>0</v>
      </c>
      <c r="G10" s="87">
        <v>0</v>
      </c>
    </row>
    <row r="11" spans="1:8" s="86" customFormat="1" ht="18" customHeight="1" x14ac:dyDescent="0.2">
      <c r="A11" s="89" t="s">
        <v>157</v>
      </c>
      <c r="B11" s="88">
        <v>16.805185000000002</v>
      </c>
      <c r="C11" s="88">
        <v>0.55408000000000002</v>
      </c>
      <c r="D11" s="88">
        <v>54.627719999999997</v>
      </c>
      <c r="E11" s="88">
        <v>1.6622869600000001</v>
      </c>
      <c r="F11" s="87">
        <v>0</v>
      </c>
      <c r="G11" s="87">
        <v>0</v>
      </c>
    </row>
    <row r="12" spans="1:8" s="86" customFormat="1" ht="18" customHeight="1" x14ac:dyDescent="0.2">
      <c r="A12" s="89" t="s">
        <v>158</v>
      </c>
      <c r="B12" s="88">
        <v>12.571749000000001</v>
      </c>
      <c r="C12" s="88">
        <v>0.25975300000000001</v>
      </c>
      <c r="D12" s="88">
        <v>57.408569</v>
      </c>
      <c r="E12" s="88">
        <v>0.66719340000000005</v>
      </c>
      <c r="F12" s="87">
        <v>0</v>
      </c>
      <c r="G12" s="87">
        <v>0</v>
      </c>
    </row>
    <row r="13" spans="1:8" s="86" customFormat="1" ht="18" customHeight="1" x14ac:dyDescent="0.2">
      <c r="A13" s="89" t="s">
        <v>159</v>
      </c>
      <c r="B13" s="88">
        <v>16.735814999999999</v>
      </c>
      <c r="C13" s="88">
        <v>1.449173</v>
      </c>
      <c r="D13" s="88">
        <v>44.911327999999997</v>
      </c>
      <c r="E13" s="88">
        <v>2.0025684400000001</v>
      </c>
      <c r="F13" s="87">
        <v>0</v>
      </c>
      <c r="G13" s="87">
        <v>0</v>
      </c>
    </row>
    <row r="14" spans="1:8" s="86" customFormat="1" ht="19.5" customHeight="1" x14ac:dyDescent="0.2">
      <c r="A14" s="369" t="s">
        <v>104</v>
      </c>
      <c r="B14" s="369"/>
      <c r="C14" s="369"/>
      <c r="D14" s="369"/>
      <c r="E14" s="369"/>
      <c r="F14" s="369"/>
      <c r="G14" s="369"/>
    </row>
    <row r="15" spans="1:8" s="86" customFormat="1" ht="18" customHeight="1" x14ac:dyDescent="0.2">
      <c r="A15" s="369" t="s">
        <v>632</v>
      </c>
      <c r="B15" s="369"/>
      <c r="C15" s="369"/>
      <c r="D15" s="369"/>
      <c r="E15" s="369"/>
      <c r="F15" s="369"/>
      <c r="G15" s="369"/>
    </row>
    <row r="16" spans="1:8" s="86" customFormat="1" ht="28.35" customHeight="1" x14ac:dyDescent="0.2"/>
  </sheetData>
  <mergeCells count="7">
    <mergeCell ref="A15:G15"/>
    <mergeCell ref="A1:H1"/>
    <mergeCell ref="A2:A3"/>
    <mergeCell ref="B2:C2"/>
    <mergeCell ref="D2:E2"/>
    <mergeCell ref="F2:G2"/>
    <mergeCell ref="A14:G14"/>
  </mergeCells>
  <pageMargins left="0.78431372549019618" right="0.78431372549019618" top="0.98039215686274517" bottom="0.98039215686274517" header="0.50980392156862753" footer="0.50980392156862753"/>
  <pageSetup paperSize="9" orientation="landscape"/>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A33" sqref="A33:J33"/>
    </sheetView>
  </sheetViews>
  <sheetFormatPr defaultRowHeight="12.75" x14ac:dyDescent="0.2"/>
  <cols>
    <col min="1" max="6" width="12.140625" bestFit="1" customWidth="1"/>
    <col min="7" max="7" width="4.85546875" bestFit="1" customWidth="1"/>
  </cols>
  <sheetData>
    <row r="1" spans="1:6" ht="15" customHeight="1" x14ac:dyDescent="0.2">
      <c r="A1" s="373" t="s">
        <v>55</v>
      </c>
      <c r="B1" s="373"/>
      <c r="C1" s="373"/>
      <c r="D1" s="373"/>
    </row>
    <row r="2" spans="1:6" s="4" customFormat="1" ht="51" customHeight="1" x14ac:dyDescent="0.2">
      <c r="A2" s="8" t="s">
        <v>235</v>
      </c>
      <c r="B2" s="9" t="s">
        <v>633</v>
      </c>
      <c r="C2" s="9" t="s">
        <v>634</v>
      </c>
      <c r="D2" s="9" t="s">
        <v>635</v>
      </c>
      <c r="E2" s="8" t="s">
        <v>636</v>
      </c>
      <c r="F2" s="8" t="s">
        <v>637</v>
      </c>
    </row>
    <row r="3" spans="1:6" s="4" customFormat="1" ht="18" customHeight="1" x14ac:dyDescent="0.2">
      <c r="A3" s="3" t="s">
        <v>68</v>
      </c>
      <c r="B3" s="31">
        <v>1728359.54</v>
      </c>
      <c r="C3" s="31">
        <v>1583678.77</v>
      </c>
      <c r="D3" s="31">
        <v>144680.76999999999</v>
      </c>
      <c r="E3" s="33">
        <v>22465.57</v>
      </c>
      <c r="F3" s="33">
        <v>253652.92</v>
      </c>
    </row>
    <row r="4" spans="1:6" s="4" customFormat="1" ht="18" customHeight="1" x14ac:dyDescent="0.2">
      <c r="A4" s="3" t="s">
        <v>638</v>
      </c>
      <c r="B4" s="31">
        <v>1049295.26</v>
      </c>
      <c r="C4" s="31">
        <v>1151362.97</v>
      </c>
      <c r="D4" s="25">
        <v>-102067.71</v>
      </c>
      <c r="E4" s="33">
        <v>-14570.91</v>
      </c>
      <c r="F4" s="33">
        <v>239082.01</v>
      </c>
    </row>
    <row r="5" spans="1:6" s="4" customFormat="1" ht="18" customHeight="1" x14ac:dyDescent="0.2">
      <c r="A5" s="3" t="s">
        <v>152</v>
      </c>
      <c r="B5" s="31">
        <v>134718.56</v>
      </c>
      <c r="C5" s="31">
        <v>150280.04</v>
      </c>
      <c r="D5" s="25">
        <v>-15561.48</v>
      </c>
      <c r="E5" s="33">
        <v>-2352.6799999999998</v>
      </c>
      <c r="F5" s="33">
        <v>251300.24</v>
      </c>
    </row>
    <row r="6" spans="1:6" s="4" customFormat="1" ht="18" customHeight="1" x14ac:dyDescent="0.2">
      <c r="A6" s="3" t="s">
        <v>153</v>
      </c>
      <c r="B6" s="31">
        <v>127492.24</v>
      </c>
      <c r="C6" s="31">
        <v>157267.82</v>
      </c>
      <c r="D6" s="25">
        <v>-29775.58</v>
      </c>
      <c r="E6" s="33">
        <v>-4409.97</v>
      </c>
      <c r="F6" s="33">
        <v>246890.27</v>
      </c>
    </row>
    <row r="7" spans="1:6" s="4" customFormat="1" ht="18" customHeight="1" x14ac:dyDescent="0.2">
      <c r="A7" s="3" t="s">
        <v>154</v>
      </c>
      <c r="B7" s="31">
        <v>145149.57</v>
      </c>
      <c r="C7" s="31">
        <v>160944.54</v>
      </c>
      <c r="D7" s="25">
        <v>-15794.97</v>
      </c>
      <c r="E7" s="33">
        <v>-2322.1799999999998</v>
      </c>
      <c r="F7" s="33">
        <v>244568.09</v>
      </c>
    </row>
    <row r="8" spans="1:6" s="4" customFormat="1" ht="18" customHeight="1" x14ac:dyDescent="0.2">
      <c r="A8" s="3" t="s">
        <v>155</v>
      </c>
      <c r="B8" s="31">
        <v>128610.93</v>
      </c>
      <c r="C8" s="31">
        <v>126346.99</v>
      </c>
      <c r="D8" s="25">
        <v>2263.94</v>
      </c>
      <c r="E8" s="33">
        <v>329.85</v>
      </c>
      <c r="F8" s="33">
        <v>244897.94</v>
      </c>
    </row>
    <row r="9" spans="1:6" s="4" customFormat="1" ht="18" customHeight="1" x14ac:dyDescent="0.2">
      <c r="A9" s="3" t="s">
        <v>156</v>
      </c>
      <c r="B9" s="31">
        <v>119546.48</v>
      </c>
      <c r="C9" s="31">
        <v>114400.94</v>
      </c>
      <c r="D9" s="25">
        <v>5145.54</v>
      </c>
      <c r="E9" s="33">
        <v>762.47</v>
      </c>
      <c r="F9" s="33">
        <v>245660.41</v>
      </c>
    </row>
    <row r="10" spans="1:6" s="4" customFormat="1" ht="18" customHeight="1" x14ac:dyDescent="0.2">
      <c r="A10" s="3" t="s">
        <v>157</v>
      </c>
      <c r="B10" s="31">
        <v>131050.1</v>
      </c>
      <c r="C10" s="31">
        <v>152084.64000000001</v>
      </c>
      <c r="D10" s="25">
        <v>-21034.54</v>
      </c>
      <c r="E10" s="33">
        <v>-2906.71</v>
      </c>
      <c r="F10" s="33">
        <v>242753.7</v>
      </c>
    </row>
    <row r="11" spans="1:6" s="4" customFormat="1" ht="18" customHeight="1" x14ac:dyDescent="0.2">
      <c r="A11" s="3" t="s">
        <v>158</v>
      </c>
      <c r="B11" s="31">
        <v>134506.68</v>
      </c>
      <c r="C11" s="31">
        <v>173412.36</v>
      </c>
      <c r="D11" s="25">
        <v>-38905.68</v>
      </c>
      <c r="E11" s="33">
        <v>-5281.19</v>
      </c>
      <c r="F11" s="33">
        <v>237472.51</v>
      </c>
    </row>
    <row r="12" spans="1:6" s="4" customFormat="1" ht="18" customHeight="1" x14ac:dyDescent="0.2">
      <c r="A12" s="3" t="s">
        <v>159</v>
      </c>
      <c r="B12" s="31">
        <v>128220.7</v>
      </c>
      <c r="C12" s="31">
        <v>116625.64</v>
      </c>
      <c r="D12" s="25">
        <v>11595.06</v>
      </c>
      <c r="E12" s="33">
        <v>1609.5</v>
      </c>
      <c r="F12" s="33">
        <v>239082.01</v>
      </c>
    </row>
    <row r="13" spans="1:6" s="4" customFormat="1" ht="18" customHeight="1" x14ac:dyDescent="0.2">
      <c r="A13" s="357" t="s">
        <v>288</v>
      </c>
      <c r="B13" s="357"/>
      <c r="C13" s="357"/>
      <c r="D13" s="357"/>
      <c r="E13" s="357"/>
      <c r="F13" s="357"/>
    </row>
    <row r="14" spans="1:6" s="4" customFormat="1" ht="18.75" customHeight="1" x14ac:dyDescent="0.2">
      <c r="A14" s="357" t="s">
        <v>639</v>
      </c>
      <c r="B14" s="357"/>
      <c r="C14" s="357"/>
      <c r="D14" s="357"/>
      <c r="E14" s="357"/>
      <c r="F14" s="357"/>
    </row>
    <row r="15" spans="1:6" s="4" customFormat="1" ht="28.35" customHeight="1" x14ac:dyDescent="0.2"/>
  </sheetData>
  <mergeCells count="3">
    <mergeCell ref="A1:D1"/>
    <mergeCell ref="A14:F14"/>
    <mergeCell ref="A13:F13"/>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33" sqref="A33:J33"/>
    </sheetView>
  </sheetViews>
  <sheetFormatPr defaultRowHeight="12.75" x14ac:dyDescent="0.2"/>
  <cols>
    <col min="1" max="1" width="14.85546875" style="85" customWidth="1"/>
    <col min="2" max="5" width="14.7109375" style="85" customWidth="1"/>
    <col min="6" max="6" width="16.42578125" style="85" customWidth="1"/>
    <col min="7" max="7" width="46.140625" style="85" customWidth="1"/>
    <col min="8" max="8" width="4.7109375" style="85" customWidth="1"/>
    <col min="9" max="16384" width="9.140625" style="85"/>
  </cols>
  <sheetData>
    <row r="1" spans="1:7" s="86" customFormat="1" ht="15" customHeight="1" x14ac:dyDescent="0.2">
      <c r="A1" s="452" t="s">
        <v>640</v>
      </c>
      <c r="B1" s="452"/>
      <c r="C1" s="452"/>
      <c r="D1" s="452"/>
      <c r="E1" s="452"/>
      <c r="F1" s="452"/>
      <c r="G1" s="452"/>
    </row>
    <row r="2" spans="1:7" s="86" customFormat="1" ht="125.25" customHeight="1" x14ac:dyDescent="0.2">
      <c r="A2" s="92" t="s">
        <v>176</v>
      </c>
      <c r="B2" s="90" t="s">
        <v>641</v>
      </c>
      <c r="C2" s="90" t="s">
        <v>642</v>
      </c>
      <c r="D2" s="90" t="s">
        <v>643</v>
      </c>
      <c r="E2" s="90" t="s">
        <v>644</v>
      </c>
      <c r="F2" s="90" t="s">
        <v>645</v>
      </c>
    </row>
    <row r="3" spans="1:7" s="86" customFormat="1" ht="18" customHeight="1" x14ac:dyDescent="0.2">
      <c r="A3" s="89" t="s">
        <v>68</v>
      </c>
      <c r="B3" s="94">
        <v>106403</v>
      </c>
      <c r="C3" s="94">
        <v>102726</v>
      </c>
      <c r="D3" s="94">
        <v>3148349</v>
      </c>
      <c r="E3" s="112">
        <v>3.4</v>
      </c>
      <c r="F3" s="112">
        <v>3.3</v>
      </c>
    </row>
    <row r="4" spans="1:7" s="86" customFormat="1" ht="18" customHeight="1" x14ac:dyDescent="0.2">
      <c r="A4" s="89" t="s">
        <v>69</v>
      </c>
      <c r="B4" s="93">
        <v>79247</v>
      </c>
      <c r="C4" s="93">
        <v>78015</v>
      </c>
      <c r="D4" s="94">
        <v>3108886</v>
      </c>
      <c r="E4" s="112">
        <v>2.5</v>
      </c>
      <c r="F4" s="112">
        <v>2.5</v>
      </c>
    </row>
    <row r="5" spans="1:7" s="86" customFormat="1" ht="18" customHeight="1" x14ac:dyDescent="0.2">
      <c r="A5" s="89" t="s">
        <v>152</v>
      </c>
      <c r="B5" s="94">
        <v>100245</v>
      </c>
      <c r="C5" s="93">
        <v>99595</v>
      </c>
      <c r="D5" s="94">
        <v>3319175</v>
      </c>
      <c r="E5" s="112">
        <v>3</v>
      </c>
      <c r="F5" s="112">
        <v>3</v>
      </c>
    </row>
    <row r="6" spans="1:7" s="86" customFormat="1" ht="18" customHeight="1" x14ac:dyDescent="0.2">
      <c r="A6" s="89" t="s">
        <v>153</v>
      </c>
      <c r="B6" s="93">
        <v>93497</v>
      </c>
      <c r="C6" s="93">
        <v>89974</v>
      </c>
      <c r="D6" s="94">
        <v>3177685</v>
      </c>
      <c r="E6" s="112">
        <v>2.9</v>
      </c>
      <c r="F6" s="112">
        <v>2.8</v>
      </c>
    </row>
    <row r="7" spans="1:7" s="86" customFormat="1" ht="18" customHeight="1" x14ac:dyDescent="0.2">
      <c r="A7" s="89" t="s">
        <v>154</v>
      </c>
      <c r="B7" s="93">
        <v>83688</v>
      </c>
      <c r="C7" s="93">
        <v>80279</v>
      </c>
      <c r="D7" s="94">
        <v>3188252</v>
      </c>
      <c r="E7" s="112">
        <v>2.6</v>
      </c>
      <c r="F7" s="112">
        <v>2.5</v>
      </c>
    </row>
    <row r="8" spans="1:7" s="86" customFormat="1" ht="18" customHeight="1" x14ac:dyDescent="0.2">
      <c r="A8" s="89" t="s">
        <v>155</v>
      </c>
      <c r="B8" s="93">
        <v>80341</v>
      </c>
      <c r="C8" s="93">
        <v>76769</v>
      </c>
      <c r="D8" s="94">
        <v>3334518</v>
      </c>
      <c r="E8" s="112">
        <v>2.4</v>
      </c>
      <c r="F8" s="112">
        <v>2.2999999999999998</v>
      </c>
    </row>
    <row r="9" spans="1:7" s="86" customFormat="1" ht="18" customHeight="1" x14ac:dyDescent="0.2">
      <c r="A9" s="89" t="s">
        <v>156</v>
      </c>
      <c r="B9" s="93">
        <v>84647</v>
      </c>
      <c r="C9" s="93">
        <v>80882</v>
      </c>
      <c r="D9" s="94">
        <v>3431511</v>
      </c>
      <c r="E9" s="112">
        <v>2.5</v>
      </c>
      <c r="F9" s="112">
        <v>2.4</v>
      </c>
    </row>
    <row r="10" spans="1:7" s="86" customFormat="1" ht="18" customHeight="1" x14ac:dyDescent="0.2">
      <c r="A10" s="89" t="s">
        <v>157</v>
      </c>
      <c r="B10" s="93">
        <v>79548</v>
      </c>
      <c r="C10" s="93">
        <v>75641</v>
      </c>
      <c r="D10" s="94">
        <v>3138334</v>
      </c>
      <c r="E10" s="112">
        <v>2.5</v>
      </c>
      <c r="F10" s="112">
        <v>2.4</v>
      </c>
    </row>
    <row r="11" spans="1:7" s="86" customFormat="1" ht="18" customHeight="1" x14ac:dyDescent="0.2">
      <c r="A11" s="89" t="s">
        <v>158</v>
      </c>
      <c r="B11" s="93">
        <v>66587</v>
      </c>
      <c r="C11" s="93">
        <v>65147</v>
      </c>
      <c r="D11" s="94">
        <v>2982324</v>
      </c>
      <c r="E11" s="112">
        <v>2.2000000000000002</v>
      </c>
      <c r="F11" s="112">
        <v>2.2000000000000002</v>
      </c>
    </row>
    <row r="12" spans="1:7" s="86" customFormat="1" ht="18" customHeight="1" x14ac:dyDescent="0.2">
      <c r="A12" s="89" t="s">
        <v>159</v>
      </c>
      <c r="B12" s="93">
        <v>79247</v>
      </c>
      <c r="C12" s="93">
        <v>78015</v>
      </c>
      <c r="D12" s="94">
        <v>3108886</v>
      </c>
      <c r="E12" s="112">
        <v>2.5</v>
      </c>
      <c r="F12" s="112">
        <v>2.5</v>
      </c>
    </row>
    <row r="13" spans="1:7" s="86" customFormat="1" ht="45.75" customHeight="1" x14ac:dyDescent="0.2">
      <c r="A13" s="453" t="s">
        <v>1113</v>
      </c>
      <c r="B13" s="453"/>
      <c r="C13" s="453"/>
      <c r="D13" s="453"/>
      <c r="E13" s="453"/>
      <c r="F13" s="453"/>
    </row>
    <row r="14" spans="1:7" s="86" customFormat="1" ht="13.5" customHeight="1" x14ac:dyDescent="0.2">
      <c r="A14" s="444" t="s">
        <v>288</v>
      </c>
      <c r="B14" s="444"/>
      <c r="C14" s="444"/>
      <c r="D14" s="444"/>
      <c r="E14" s="444"/>
      <c r="F14" s="444"/>
    </row>
    <row r="15" spans="1:7" s="86" customFormat="1" ht="13.5" customHeight="1" x14ac:dyDescent="0.2">
      <c r="A15" s="444" t="s">
        <v>123</v>
      </c>
      <c r="B15" s="444"/>
      <c r="C15" s="444"/>
      <c r="D15" s="444"/>
      <c r="E15" s="444"/>
      <c r="F15" s="444"/>
    </row>
    <row r="16" spans="1:7" s="86" customFormat="1" ht="28.35" customHeight="1" x14ac:dyDescent="0.2"/>
  </sheetData>
  <mergeCells count="4">
    <mergeCell ref="A1:G1"/>
    <mergeCell ref="A13:F13"/>
    <mergeCell ref="A14:F14"/>
    <mergeCell ref="A15:F15"/>
  </mergeCells>
  <pageMargins left="0.78431372549019618" right="0.78431372549019618" top="0.98039215686274517" bottom="0.98039215686274517" header="0.50980392156862753" footer="0.50980392156862753"/>
  <pageSetup paperSize="9" orientation="landscape"/>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workbookViewId="0">
      <selection activeCell="A33" sqref="A33:J33"/>
    </sheetView>
  </sheetViews>
  <sheetFormatPr defaultRowHeight="12.75" x14ac:dyDescent="0.2"/>
  <cols>
    <col min="1" max="1" width="11.7109375" bestFit="1" customWidth="1"/>
    <col min="2" max="2" width="7" bestFit="1" customWidth="1"/>
    <col min="3" max="3" width="9.7109375" bestFit="1" customWidth="1"/>
    <col min="4" max="4" width="7" bestFit="1" customWidth="1"/>
    <col min="5" max="5" width="10" bestFit="1" customWidth="1"/>
    <col min="6" max="6" width="7" bestFit="1" customWidth="1"/>
    <col min="7" max="7" width="10.5703125" bestFit="1" customWidth="1"/>
    <col min="8" max="8" width="6.5703125" bestFit="1" customWidth="1"/>
    <col min="9" max="9" width="10" bestFit="1" customWidth="1"/>
    <col min="10" max="10" width="7.42578125" bestFit="1" customWidth="1"/>
    <col min="11" max="11" width="9.7109375" bestFit="1" customWidth="1"/>
    <col min="12" max="12" width="6.85546875" bestFit="1" customWidth="1"/>
    <col min="13" max="13" width="9.5703125" bestFit="1" customWidth="1"/>
    <col min="14" max="14" width="6.85546875" bestFit="1" customWidth="1"/>
    <col min="15" max="15" width="12.42578125" bestFit="1" customWidth="1"/>
    <col min="16" max="16" width="7" bestFit="1" customWidth="1"/>
    <col min="17" max="17" width="10.7109375" bestFit="1" customWidth="1"/>
    <col min="18" max="18" width="6.7109375" bestFit="1" customWidth="1"/>
    <col min="19" max="19" width="10.140625" bestFit="1" customWidth="1"/>
    <col min="20" max="20" width="6.5703125" bestFit="1" customWidth="1"/>
    <col min="21" max="21" width="12.42578125" bestFit="1" customWidth="1"/>
    <col min="22" max="22" width="6.5703125" bestFit="1" customWidth="1"/>
    <col min="23" max="23" width="10.28515625" bestFit="1" customWidth="1"/>
    <col min="24" max="24" width="6.7109375" bestFit="1" customWidth="1"/>
    <col min="25" max="25" width="10.140625" bestFit="1" customWidth="1"/>
    <col min="26" max="26" width="6.5703125" bestFit="1" customWidth="1"/>
    <col min="27" max="27" width="10.85546875" bestFit="1" customWidth="1"/>
    <col min="28" max="28" width="6.7109375" bestFit="1" customWidth="1"/>
    <col min="29" max="29" width="12.85546875" bestFit="1" customWidth="1"/>
    <col min="30" max="30" width="4.7109375" bestFit="1" customWidth="1"/>
  </cols>
  <sheetData>
    <row r="1" spans="1:29" ht="15" customHeight="1" x14ac:dyDescent="0.2">
      <c r="A1" s="373" t="s">
        <v>57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row>
    <row r="2" spans="1:29" s="4" customFormat="1" ht="51" customHeight="1" x14ac:dyDescent="0.2">
      <c r="A2" s="339" t="s">
        <v>646</v>
      </c>
      <c r="B2" s="359" t="s">
        <v>647</v>
      </c>
      <c r="C2" s="361"/>
      <c r="D2" s="355" t="s">
        <v>648</v>
      </c>
      <c r="E2" s="356"/>
      <c r="F2" s="355" t="s">
        <v>649</v>
      </c>
      <c r="G2" s="356"/>
      <c r="H2" s="355" t="s">
        <v>650</v>
      </c>
      <c r="I2" s="356"/>
      <c r="J2" s="359" t="s">
        <v>651</v>
      </c>
      <c r="K2" s="361"/>
      <c r="L2" s="359" t="s">
        <v>652</v>
      </c>
      <c r="M2" s="361"/>
      <c r="N2" s="355" t="s">
        <v>653</v>
      </c>
      <c r="O2" s="356"/>
      <c r="P2" s="359" t="s">
        <v>654</v>
      </c>
      <c r="Q2" s="361"/>
      <c r="R2" s="359" t="s">
        <v>326</v>
      </c>
      <c r="S2" s="361"/>
      <c r="T2" s="355" t="s">
        <v>655</v>
      </c>
      <c r="U2" s="356"/>
      <c r="V2" s="355" t="s">
        <v>656</v>
      </c>
      <c r="W2" s="356"/>
      <c r="X2" s="355" t="s">
        <v>657</v>
      </c>
      <c r="Y2" s="356"/>
      <c r="Z2" s="359" t="s">
        <v>321</v>
      </c>
      <c r="AA2" s="361"/>
      <c r="AB2" s="359" t="s">
        <v>146</v>
      </c>
      <c r="AC2" s="361"/>
    </row>
    <row r="3" spans="1:29" s="4" customFormat="1" ht="51.75" customHeight="1" x14ac:dyDescent="0.2">
      <c r="A3" s="340"/>
      <c r="B3" s="8" t="s">
        <v>658</v>
      </c>
      <c r="C3" s="9" t="s">
        <v>151</v>
      </c>
      <c r="D3" s="8" t="s">
        <v>658</v>
      </c>
      <c r="E3" s="9" t="s">
        <v>189</v>
      </c>
      <c r="F3" s="8" t="s">
        <v>658</v>
      </c>
      <c r="G3" s="9" t="s">
        <v>189</v>
      </c>
      <c r="H3" s="8" t="s">
        <v>658</v>
      </c>
      <c r="I3" s="9" t="s">
        <v>189</v>
      </c>
      <c r="J3" s="8" t="s">
        <v>658</v>
      </c>
      <c r="K3" s="9" t="s">
        <v>189</v>
      </c>
      <c r="L3" s="8" t="s">
        <v>658</v>
      </c>
      <c r="M3" s="9" t="s">
        <v>189</v>
      </c>
      <c r="N3" s="8" t="s">
        <v>658</v>
      </c>
      <c r="O3" s="9" t="s">
        <v>189</v>
      </c>
      <c r="P3" s="8" t="s">
        <v>658</v>
      </c>
      <c r="Q3" s="9" t="s">
        <v>189</v>
      </c>
      <c r="R3" s="8" t="s">
        <v>658</v>
      </c>
      <c r="S3" s="9" t="s">
        <v>189</v>
      </c>
      <c r="T3" s="8" t="s">
        <v>658</v>
      </c>
      <c r="U3" s="9" t="s">
        <v>189</v>
      </c>
      <c r="V3" s="8" t="s">
        <v>658</v>
      </c>
      <c r="W3" s="9" t="s">
        <v>189</v>
      </c>
      <c r="X3" s="8" t="s">
        <v>658</v>
      </c>
      <c r="Y3" s="9" t="s">
        <v>189</v>
      </c>
      <c r="Z3" s="8" t="s">
        <v>658</v>
      </c>
      <c r="AA3" s="9" t="s">
        <v>189</v>
      </c>
      <c r="AB3" s="8" t="s">
        <v>658</v>
      </c>
      <c r="AC3" s="9" t="s">
        <v>189</v>
      </c>
    </row>
    <row r="4" spans="1:29" s="4" customFormat="1" ht="18" customHeight="1" x14ac:dyDescent="0.2">
      <c r="A4" s="3" t="s">
        <v>68</v>
      </c>
      <c r="B4" s="25">
        <v>9326</v>
      </c>
      <c r="C4" s="31">
        <v>3148349.085</v>
      </c>
      <c r="D4" s="10">
        <v>64</v>
      </c>
      <c r="E4" s="31">
        <v>295547.78999999998</v>
      </c>
      <c r="F4" s="25">
        <v>1651</v>
      </c>
      <c r="G4" s="31">
        <v>733301.51</v>
      </c>
      <c r="H4" s="25">
        <v>188</v>
      </c>
      <c r="I4" s="25">
        <v>31419.8</v>
      </c>
      <c r="J4" s="25">
        <v>23</v>
      </c>
      <c r="K4" s="25">
        <v>2424.31</v>
      </c>
      <c r="L4" s="25">
        <v>415</v>
      </c>
      <c r="M4" s="25">
        <v>3249.11</v>
      </c>
      <c r="N4" s="25">
        <v>1541</v>
      </c>
      <c r="O4" s="31">
        <v>1978171.26</v>
      </c>
      <c r="P4" s="25">
        <v>459</v>
      </c>
      <c r="Q4" s="25">
        <v>87064.84</v>
      </c>
      <c r="R4" s="25">
        <v>114</v>
      </c>
      <c r="S4" s="31">
        <v>352781.54</v>
      </c>
      <c r="T4" s="10">
        <v>856</v>
      </c>
      <c r="U4" s="31">
        <v>1578986.835</v>
      </c>
      <c r="V4" s="10">
        <v>120</v>
      </c>
      <c r="W4" s="31">
        <v>332925.09000000003</v>
      </c>
      <c r="X4" s="10">
        <v>27</v>
      </c>
      <c r="Y4" s="31">
        <v>109009.14</v>
      </c>
      <c r="Z4" s="25">
        <v>15580</v>
      </c>
      <c r="AA4" s="31">
        <v>662457.83559999999</v>
      </c>
      <c r="AB4" s="25">
        <v>30364</v>
      </c>
      <c r="AC4" s="31">
        <v>9315688.1449999996</v>
      </c>
    </row>
    <row r="5" spans="1:29" s="4" customFormat="1" ht="18" customHeight="1" x14ac:dyDescent="0.2">
      <c r="A5" s="3" t="s">
        <v>69</v>
      </c>
      <c r="B5" s="25">
        <v>9444</v>
      </c>
      <c r="C5" s="31">
        <v>3108885.6</v>
      </c>
      <c r="D5" s="10">
        <v>64</v>
      </c>
      <c r="E5" s="31">
        <v>326243.46999999997</v>
      </c>
      <c r="F5" s="25">
        <v>1751</v>
      </c>
      <c r="G5" s="31">
        <v>803953.65</v>
      </c>
      <c r="H5" s="25">
        <v>197</v>
      </c>
      <c r="I5" s="25">
        <v>33693.29</v>
      </c>
      <c r="J5" s="25">
        <v>24</v>
      </c>
      <c r="K5" s="25">
        <v>1956.11</v>
      </c>
      <c r="L5" s="25">
        <v>517</v>
      </c>
      <c r="M5" s="25">
        <v>3256.67</v>
      </c>
      <c r="N5" s="25">
        <v>1682</v>
      </c>
      <c r="O5" s="31">
        <v>2129233.69</v>
      </c>
      <c r="P5" s="25">
        <v>477</v>
      </c>
      <c r="Q5" s="25">
        <v>90699.5</v>
      </c>
      <c r="R5" s="25">
        <v>119</v>
      </c>
      <c r="S5" s="31">
        <v>338536.09</v>
      </c>
      <c r="T5" s="10">
        <v>811</v>
      </c>
      <c r="U5" s="31">
        <v>1637650.11</v>
      </c>
      <c r="V5" s="10">
        <v>120</v>
      </c>
      <c r="W5" s="31">
        <v>385062.23</v>
      </c>
      <c r="X5" s="10">
        <v>25</v>
      </c>
      <c r="Y5" s="25">
        <v>65218.85</v>
      </c>
      <c r="Z5" s="25">
        <v>18035</v>
      </c>
      <c r="AA5" s="31">
        <v>716618.69</v>
      </c>
      <c r="AB5" s="25">
        <v>33266</v>
      </c>
      <c r="AC5" s="31">
        <v>9641007.9499999993</v>
      </c>
    </row>
    <row r="6" spans="1:29" s="4" customFormat="1" ht="18" customHeight="1" x14ac:dyDescent="0.2">
      <c r="A6" s="3" t="s">
        <v>152</v>
      </c>
      <c r="B6" s="25">
        <v>9349</v>
      </c>
      <c r="C6" s="31">
        <v>3319175.15</v>
      </c>
      <c r="D6" s="10">
        <v>64</v>
      </c>
      <c r="E6" s="31">
        <v>308800.90000000002</v>
      </c>
      <c r="F6" s="25">
        <v>1669</v>
      </c>
      <c r="G6" s="31">
        <v>775454.44</v>
      </c>
      <c r="H6" s="25">
        <v>191</v>
      </c>
      <c r="I6" s="25">
        <v>31842.35</v>
      </c>
      <c r="J6" s="25">
        <v>23</v>
      </c>
      <c r="K6" s="25">
        <v>2618.65</v>
      </c>
      <c r="L6" s="25">
        <v>427</v>
      </c>
      <c r="M6" s="25">
        <v>3438.26</v>
      </c>
      <c r="N6" s="25">
        <v>1515</v>
      </c>
      <c r="O6" s="31">
        <v>2146009.67</v>
      </c>
      <c r="P6" s="25">
        <v>456</v>
      </c>
      <c r="Q6" s="25">
        <v>91500.63</v>
      </c>
      <c r="R6" s="25">
        <v>115</v>
      </c>
      <c r="S6" s="31">
        <v>380738.39</v>
      </c>
      <c r="T6" s="10">
        <v>857</v>
      </c>
      <c r="U6" s="31">
        <v>1642073.98</v>
      </c>
      <c r="V6" s="10">
        <v>120</v>
      </c>
      <c r="W6" s="31">
        <v>339999.29</v>
      </c>
      <c r="X6" s="10">
        <v>27</v>
      </c>
      <c r="Y6" s="31">
        <v>118420.16</v>
      </c>
      <c r="Z6" s="25">
        <v>15883</v>
      </c>
      <c r="AA6" s="31">
        <v>689143.47</v>
      </c>
      <c r="AB6" s="25">
        <v>30696</v>
      </c>
      <c r="AC6" s="31">
        <v>9849215.3399999999</v>
      </c>
    </row>
    <row r="7" spans="1:29" s="4" customFormat="1" ht="18" customHeight="1" x14ac:dyDescent="0.2">
      <c r="A7" s="3" t="s">
        <v>153</v>
      </c>
      <c r="B7" s="25">
        <v>9333</v>
      </c>
      <c r="C7" s="31">
        <v>3177684.6</v>
      </c>
      <c r="D7" s="10">
        <v>64</v>
      </c>
      <c r="E7" s="31">
        <v>312863.48</v>
      </c>
      <c r="F7" s="25">
        <v>1672</v>
      </c>
      <c r="G7" s="31">
        <v>770218.53</v>
      </c>
      <c r="H7" s="25">
        <v>191</v>
      </c>
      <c r="I7" s="31">
        <v>138558.64000000001</v>
      </c>
      <c r="J7" s="25">
        <v>23</v>
      </c>
      <c r="K7" s="25">
        <v>2668.31</v>
      </c>
      <c r="L7" s="25">
        <v>440</v>
      </c>
      <c r="M7" s="25">
        <v>3333.06</v>
      </c>
      <c r="N7" s="25">
        <v>1580</v>
      </c>
      <c r="O7" s="31">
        <v>2111430.83</v>
      </c>
      <c r="P7" s="25">
        <v>464</v>
      </c>
      <c r="Q7" s="25">
        <v>88886.44</v>
      </c>
      <c r="R7" s="25">
        <v>115</v>
      </c>
      <c r="S7" s="31">
        <v>381097.86</v>
      </c>
      <c r="T7" s="10">
        <v>857</v>
      </c>
      <c r="U7" s="31">
        <v>1609844.18</v>
      </c>
      <c r="V7" s="10">
        <v>120</v>
      </c>
      <c r="W7" s="31">
        <v>344887.12</v>
      </c>
      <c r="X7" s="10">
        <v>27</v>
      </c>
      <c r="Y7" s="31">
        <v>115740.77</v>
      </c>
      <c r="Z7" s="25">
        <v>16190</v>
      </c>
      <c r="AA7" s="31">
        <v>693734.91</v>
      </c>
      <c r="AB7" s="25">
        <v>31076</v>
      </c>
      <c r="AC7" s="31">
        <v>9750948.7300000004</v>
      </c>
    </row>
    <row r="8" spans="1:29" s="4" customFormat="1" ht="18" customHeight="1" x14ac:dyDescent="0.2">
      <c r="A8" s="3" t="s">
        <v>154</v>
      </c>
      <c r="B8" s="25">
        <v>9347</v>
      </c>
      <c r="C8" s="31">
        <v>3188252.07</v>
      </c>
      <c r="D8" s="10">
        <v>64</v>
      </c>
      <c r="E8" s="31">
        <v>309592.12979091803</v>
      </c>
      <c r="F8" s="25">
        <v>1690</v>
      </c>
      <c r="G8" s="31">
        <v>766045.58</v>
      </c>
      <c r="H8" s="25">
        <v>191</v>
      </c>
      <c r="I8" s="25">
        <v>30493.257324900002</v>
      </c>
      <c r="J8" s="25">
        <v>23</v>
      </c>
      <c r="K8" s="25">
        <v>2634.02</v>
      </c>
      <c r="L8" s="25">
        <v>448</v>
      </c>
      <c r="M8" s="25">
        <v>3260.74</v>
      </c>
      <c r="N8" s="25">
        <v>1633</v>
      </c>
      <c r="O8" s="31">
        <v>2072703.94</v>
      </c>
      <c r="P8" s="25">
        <v>468</v>
      </c>
      <c r="Q8" s="25">
        <v>88657.06</v>
      </c>
      <c r="R8" s="25">
        <v>116</v>
      </c>
      <c r="S8" s="31">
        <v>349157.24</v>
      </c>
      <c r="T8" s="10">
        <v>859</v>
      </c>
      <c r="U8" s="31">
        <v>1610770.98</v>
      </c>
      <c r="V8" s="10">
        <v>120</v>
      </c>
      <c r="W8" s="31">
        <v>352534.73</v>
      </c>
      <c r="X8" s="10">
        <v>27</v>
      </c>
      <c r="Y8" s="31">
        <v>107443.48</v>
      </c>
      <c r="Z8" s="25">
        <v>16566</v>
      </c>
      <c r="AA8" s="31">
        <v>692213.93</v>
      </c>
      <c r="AB8" s="25">
        <v>31552</v>
      </c>
      <c r="AC8" s="31">
        <v>9573759.1571158208</v>
      </c>
    </row>
    <row r="9" spans="1:29" s="4" customFormat="1" ht="18" customHeight="1" x14ac:dyDescent="0.2">
      <c r="A9" s="3" t="s">
        <v>155</v>
      </c>
      <c r="B9" s="25">
        <v>9356</v>
      </c>
      <c r="C9" s="31">
        <v>3334518.58</v>
      </c>
      <c r="D9" s="10">
        <v>64</v>
      </c>
      <c r="E9" s="31">
        <v>322500.25</v>
      </c>
      <c r="F9" s="25">
        <v>1689</v>
      </c>
      <c r="G9" s="31">
        <v>808673.55</v>
      </c>
      <c r="H9" s="25">
        <v>191</v>
      </c>
      <c r="I9" s="25">
        <v>30528.38</v>
      </c>
      <c r="J9" s="25">
        <v>23</v>
      </c>
      <c r="K9" s="25">
        <v>2312.91</v>
      </c>
      <c r="L9" s="25">
        <v>459</v>
      </c>
      <c r="M9" s="25">
        <v>3400.27</v>
      </c>
      <c r="N9" s="25">
        <v>1647</v>
      </c>
      <c r="O9" s="31">
        <v>2207950.9700000002</v>
      </c>
      <c r="P9" s="25">
        <v>465</v>
      </c>
      <c r="Q9" s="25">
        <v>90761.83</v>
      </c>
      <c r="R9" s="25">
        <v>116</v>
      </c>
      <c r="S9" s="31">
        <v>365212.58</v>
      </c>
      <c r="T9" s="10">
        <v>863</v>
      </c>
      <c r="U9" s="31">
        <v>1673735.35</v>
      </c>
      <c r="V9" s="10">
        <v>120</v>
      </c>
      <c r="W9" s="31">
        <v>358241.89</v>
      </c>
      <c r="X9" s="10">
        <v>25</v>
      </c>
      <c r="Y9" s="25">
        <v>64494.080000000002</v>
      </c>
      <c r="Z9" s="25">
        <v>16692</v>
      </c>
      <c r="AA9" s="31">
        <v>701946.6</v>
      </c>
      <c r="AB9" s="25">
        <v>31710</v>
      </c>
      <c r="AC9" s="31">
        <v>9964277.2400000002</v>
      </c>
    </row>
    <row r="10" spans="1:29" s="4" customFormat="1" ht="18" customHeight="1" x14ac:dyDescent="0.2">
      <c r="A10" s="3" t="s">
        <v>156</v>
      </c>
      <c r="B10" s="25">
        <v>9375</v>
      </c>
      <c r="C10" s="31">
        <v>3431511.13</v>
      </c>
      <c r="D10" s="10">
        <v>64</v>
      </c>
      <c r="E10" s="31">
        <v>339837.62</v>
      </c>
      <c r="F10" s="25">
        <v>1699</v>
      </c>
      <c r="G10" s="31">
        <v>848766.12</v>
      </c>
      <c r="H10" s="25">
        <v>193</v>
      </c>
      <c r="I10" s="25">
        <v>31153.82</v>
      </c>
      <c r="J10" s="25">
        <v>23</v>
      </c>
      <c r="K10" s="25">
        <v>2056.85</v>
      </c>
      <c r="L10" s="25">
        <v>478</v>
      </c>
      <c r="M10" s="25">
        <v>3527.42</v>
      </c>
      <c r="N10" s="25">
        <v>1671</v>
      </c>
      <c r="O10" s="31">
        <v>2239800.17</v>
      </c>
      <c r="P10" s="25">
        <v>470</v>
      </c>
      <c r="Q10" s="25">
        <v>91898.59</v>
      </c>
      <c r="R10" s="25">
        <v>118</v>
      </c>
      <c r="S10" s="31">
        <v>369399.71</v>
      </c>
      <c r="T10" s="10">
        <v>865</v>
      </c>
      <c r="U10" s="31">
        <v>1723166.04</v>
      </c>
      <c r="V10" s="10">
        <v>120</v>
      </c>
      <c r="W10" s="31">
        <v>366199.32</v>
      </c>
      <c r="X10" s="10">
        <v>25</v>
      </c>
      <c r="Y10" s="25">
        <v>70176.240000000005</v>
      </c>
      <c r="Z10" s="25">
        <v>17264</v>
      </c>
      <c r="AA10" s="31">
        <v>719663.44</v>
      </c>
      <c r="AB10" s="25">
        <v>32365</v>
      </c>
      <c r="AC10" s="41">
        <v>10237156.470000001</v>
      </c>
    </row>
    <row r="11" spans="1:29" s="4" customFormat="1" ht="18" customHeight="1" x14ac:dyDescent="0.2">
      <c r="A11" s="3" t="s">
        <v>157</v>
      </c>
      <c r="B11" s="25">
        <v>9382</v>
      </c>
      <c r="C11" s="31">
        <v>3138333.9</v>
      </c>
      <c r="D11" s="10">
        <v>64</v>
      </c>
      <c r="E11" s="31">
        <v>324869.57</v>
      </c>
      <c r="F11" s="25">
        <v>1714</v>
      </c>
      <c r="G11" s="31">
        <v>753575.56</v>
      </c>
      <c r="H11" s="25">
        <v>193</v>
      </c>
      <c r="I11" s="25">
        <v>31290.02</v>
      </c>
      <c r="J11" s="25">
        <v>23</v>
      </c>
      <c r="K11" s="25">
        <v>1825.5</v>
      </c>
      <c r="L11" s="25">
        <v>485</v>
      </c>
      <c r="M11" s="25">
        <v>3205.65</v>
      </c>
      <c r="N11" s="25">
        <v>1671</v>
      </c>
      <c r="O11" s="31">
        <v>2049229.85</v>
      </c>
      <c r="P11" s="25">
        <v>477</v>
      </c>
      <c r="Q11" s="25">
        <v>91616.4</v>
      </c>
      <c r="R11" s="25">
        <v>118</v>
      </c>
      <c r="S11" s="31">
        <v>343971.63</v>
      </c>
      <c r="T11" s="10">
        <v>871</v>
      </c>
      <c r="U11" s="31">
        <v>1640476.63</v>
      </c>
      <c r="V11" s="10">
        <v>120</v>
      </c>
      <c r="W11" s="31">
        <v>371562.34</v>
      </c>
      <c r="X11" s="10">
        <v>25</v>
      </c>
      <c r="Y11" s="25">
        <v>65535.15</v>
      </c>
      <c r="Z11" s="25">
        <v>17441</v>
      </c>
      <c r="AA11" s="31">
        <v>690463.23</v>
      </c>
      <c r="AB11" s="25">
        <v>32584</v>
      </c>
      <c r="AC11" s="31">
        <v>9505955.4299999997</v>
      </c>
    </row>
    <row r="12" spans="1:29" s="4" customFormat="1" ht="18" customHeight="1" x14ac:dyDescent="0.2">
      <c r="A12" s="3" t="s">
        <v>659</v>
      </c>
      <c r="B12" s="25">
        <v>9408</v>
      </c>
      <c r="C12" s="31">
        <v>2982324.31</v>
      </c>
      <c r="D12" s="10">
        <v>64</v>
      </c>
      <c r="E12" s="31">
        <v>313508.23</v>
      </c>
      <c r="F12" s="25">
        <v>1722</v>
      </c>
      <c r="G12" s="31">
        <v>755553.45</v>
      </c>
      <c r="H12" s="25">
        <v>193</v>
      </c>
      <c r="I12" s="25">
        <v>33329.9</v>
      </c>
      <c r="J12" s="25">
        <v>23</v>
      </c>
      <c r="K12" s="25">
        <v>1797.3</v>
      </c>
      <c r="L12" s="25">
        <v>517</v>
      </c>
      <c r="M12" s="25">
        <v>3110.65</v>
      </c>
      <c r="N12" s="25">
        <v>1677</v>
      </c>
      <c r="O12" s="31">
        <v>2074606.41</v>
      </c>
      <c r="P12" s="25">
        <v>479</v>
      </c>
      <c r="Q12" s="25">
        <v>90299.78</v>
      </c>
      <c r="R12" s="25">
        <v>119</v>
      </c>
      <c r="S12" s="31">
        <v>355589.63</v>
      </c>
      <c r="T12" s="10">
        <v>823</v>
      </c>
      <c r="U12" s="31">
        <v>1605831.42</v>
      </c>
      <c r="V12" s="10">
        <v>120</v>
      </c>
      <c r="W12" s="31">
        <v>378002.27</v>
      </c>
      <c r="X12" s="10">
        <v>25</v>
      </c>
      <c r="Y12" s="25">
        <v>63074.5</v>
      </c>
      <c r="Z12" s="25">
        <v>17840</v>
      </c>
      <c r="AA12" s="31">
        <v>697079.79</v>
      </c>
      <c r="AB12" s="25">
        <v>33010</v>
      </c>
      <c r="AC12" s="31">
        <v>9354107.6400000006</v>
      </c>
    </row>
    <row r="13" spans="1:29" s="4" customFormat="1" ht="18" customHeight="1" x14ac:dyDescent="0.2">
      <c r="A13" s="3" t="s">
        <v>159</v>
      </c>
      <c r="B13" s="25">
        <v>9444</v>
      </c>
      <c r="C13" s="31">
        <v>3108885.6</v>
      </c>
      <c r="D13" s="10">
        <v>64</v>
      </c>
      <c r="E13" s="31">
        <v>326243.46999999997</v>
      </c>
      <c r="F13" s="25">
        <v>1751</v>
      </c>
      <c r="G13" s="31">
        <v>803953.65</v>
      </c>
      <c r="H13" s="25">
        <v>197</v>
      </c>
      <c r="I13" s="25">
        <v>33693.29</v>
      </c>
      <c r="J13" s="25">
        <v>24</v>
      </c>
      <c r="K13" s="25">
        <v>1956.11</v>
      </c>
      <c r="L13" s="25">
        <v>517</v>
      </c>
      <c r="M13" s="25">
        <v>3256.67</v>
      </c>
      <c r="N13" s="25">
        <v>1682</v>
      </c>
      <c r="O13" s="31">
        <v>2129233.69</v>
      </c>
      <c r="P13" s="25">
        <v>477</v>
      </c>
      <c r="Q13" s="25">
        <v>90699.5</v>
      </c>
      <c r="R13" s="25">
        <v>119</v>
      </c>
      <c r="S13" s="31">
        <v>338536.09</v>
      </c>
      <c r="T13" s="10">
        <v>811</v>
      </c>
      <c r="U13" s="31">
        <v>1637650.11</v>
      </c>
      <c r="V13" s="10">
        <v>120</v>
      </c>
      <c r="W13" s="31">
        <v>385062.23</v>
      </c>
      <c r="X13" s="10">
        <v>25</v>
      </c>
      <c r="Y13" s="25">
        <v>65218.85</v>
      </c>
      <c r="Z13" s="25">
        <v>18035</v>
      </c>
      <c r="AA13" s="31">
        <v>716618.69</v>
      </c>
      <c r="AB13" s="25">
        <v>33266</v>
      </c>
      <c r="AC13" s="31">
        <v>9641007.9499999993</v>
      </c>
    </row>
    <row r="14" spans="1:29" s="4" customFormat="1" ht="14.25" customHeight="1" x14ac:dyDescent="0.2">
      <c r="A14" s="357" t="s">
        <v>1114</v>
      </c>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row>
    <row r="15" spans="1:29" s="4" customFormat="1" ht="13.5" customHeight="1" x14ac:dyDescent="0.2">
      <c r="A15" s="357" t="s">
        <v>660</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row>
    <row r="16" spans="1:29" s="4" customFormat="1" ht="13.5" customHeight="1" x14ac:dyDescent="0.2">
      <c r="A16" s="357" t="s">
        <v>104</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row>
    <row r="17" spans="1:26" s="4" customFormat="1" ht="13.5" customHeight="1" x14ac:dyDescent="0.2">
      <c r="A17" s="357" t="s">
        <v>661</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row>
    <row r="18" spans="1:26" s="4" customFormat="1" ht="28.35" customHeight="1" x14ac:dyDescent="0.2"/>
  </sheetData>
  <mergeCells count="20">
    <mergeCell ref="AB2:AC2"/>
    <mergeCell ref="A1:Z1"/>
    <mergeCell ref="A2:A3"/>
    <mergeCell ref="B2:C2"/>
    <mergeCell ref="D2:E2"/>
    <mergeCell ref="F2:G2"/>
    <mergeCell ref="H2:I2"/>
    <mergeCell ref="J2:K2"/>
    <mergeCell ref="L2:M2"/>
    <mergeCell ref="N2:O2"/>
    <mergeCell ref="A14:Z14"/>
    <mergeCell ref="A15:Z15"/>
    <mergeCell ref="A16:Z16"/>
    <mergeCell ref="A17:Z17"/>
    <mergeCell ref="R2:S2"/>
    <mergeCell ref="T2:U2"/>
    <mergeCell ref="V2:W2"/>
    <mergeCell ref="X2:Y2"/>
    <mergeCell ref="Z2:AA2"/>
    <mergeCell ref="P2:Q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3" sqref="A33:J33"/>
    </sheetView>
  </sheetViews>
  <sheetFormatPr defaultRowHeight="12.75" x14ac:dyDescent="0.2"/>
  <cols>
    <col min="1" max="11" width="14.7109375" bestFit="1" customWidth="1"/>
    <col min="12" max="12" width="4.7109375" bestFit="1" customWidth="1"/>
  </cols>
  <sheetData>
    <row r="1" spans="1:11" ht="13.5" customHeight="1" x14ac:dyDescent="0.2">
      <c r="A1" s="454" t="s">
        <v>662</v>
      </c>
      <c r="B1" s="454"/>
      <c r="C1" s="454"/>
      <c r="D1" s="454"/>
      <c r="E1" s="454"/>
    </row>
    <row r="2" spans="1:11" s="4" customFormat="1" ht="16.5" customHeight="1" x14ac:dyDescent="0.2">
      <c r="A2" s="347" t="s">
        <v>143</v>
      </c>
      <c r="B2" s="341" t="s">
        <v>663</v>
      </c>
      <c r="C2" s="398"/>
      <c r="D2" s="342"/>
      <c r="E2" s="359" t="s">
        <v>664</v>
      </c>
      <c r="F2" s="360"/>
      <c r="G2" s="361"/>
      <c r="H2" s="341" t="s">
        <v>665</v>
      </c>
      <c r="I2" s="398"/>
      <c r="J2" s="342"/>
      <c r="K2" s="418" t="s">
        <v>666</v>
      </c>
    </row>
    <row r="3" spans="1:11" s="4" customFormat="1" ht="27.75" customHeight="1" x14ac:dyDescent="0.2">
      <c r="A3" s="349"/>
      <c r="B3" s="8" t="s">
        <v>667</v>
      </c>
      <c r="C3" s="8" t="s">
        <v>668</v>
      </c>
      <c r="D3" s="8" t="s">
        <v>146</v>
      </c>
      <c r="E3" s="8" t="s">
        <v>667</v>
      </c>
      <c r="F3" s="8" t="s">
        <v>668</v>
      </c>
      <c r="G3" s="8" t="s">
        <v>146</v>
      </c>
      <c r="H3" s="8" t="s">
        <v>667</v>
      </c>
      <c r="I3" s="8" t="s">
        <v>668</v>
      </c>
      <c r="J3" s="8" t="s">
        <v>146</v>
      </c>
      <c r="K3" s="419"/>
    </row>
    <row r="4" spans="1:11" s="4" customFormat="1" ht="18" customHeight="1" x14ac:dyDescent="0.2">
      <c r="A4" s="3" t="s">
        <v>68</v>
      </c>
      <c r="B4" s="41">
        <v>17382188.937598199</v>
      </c>
      <c r="C4" s="31">
        <v>3616463.0173009299</v>
      </c>
      <c r="D4" s="41">
        <v>20998651.954899099</v>
      </c>
      <c r="E4" s="41">
        <v>17153718.1371799</v>
      </c>
      <c r="F4" s="31">
        <v>3573137.2169523002</v>
      </c>
      <c r="G4" s="41">
        <v>20726855.354132202</v>
      </c>
      <c r="H4" s="31">
        <v>228470.800418256</v>
      </c>
      <c r="I4" s="25">
        <v>43325.800348627003</v>
      </c>
      <c r="J4" s="31">
        <v>271796.60076688201</v>
      </c>
      <c r="K4" s="31">
        <v>2136035.7519891299</v>
      </c>
    </row>
    <row r="5" spans="1:11" s="4" customFormat="1" ht="18" customHeight="1" x14ac:dyDescent="0.2">
      <c r="A5" s="3" t="s">
        <v>69</v>
      </c>
      <c r="B5" s="41">
        <v>12812990.0271606</v>
      </c>
      <c r="C5" s="31">
        <v>3058940.2495547798</v>
      </c>
      <c r="D5" s="41">
        <v>15871930.276715299</v>
      </c>
      <c r="E5" s="41">
        <v>12667884.0173609</v>
      </c>
      <c r="F5" s="31">
        <v>2980393.22630974</v>
      </c>
      <c r="G5" s="41">
        <v>15648277.2436707</v>
      </c>
      <c r="H5" s="31">
        <v>145106.009799641</v>
      </c>
      <c r="I5" s="25">
        <v>78547.023245040007</v>
      </c>
      <c r="J5" s="31">
        <v>223653.03304467999</v>
      </c>
      <c r="K5" s="31">
        <v>2403134.38804089</v>
      </c>
    </row>
    <row r="6" spans="1:11" s="4" customFormat="1" ht="18" customHeight="1" x14ac:dyDescent="0.2">
      <c r="A6" s="3" t="s">
        <v>152</v>
      </c>
      <c r="B6" s="31">
        <v>1416279.7660000001</v>
      </c>
      <c r="C6" s="31">
        <v>302048.59039999999</v>
      </c>
      <c r="D6" s="31">
        <v>1718328.3559999999</v>
      </c>
      <c r="E6" s="31">
        <v>1312070.3459999999</v>
      </c>
      <c r="F6" s="31">
        <v>268829.3676</v>
      </c>
      <c r="G6" s="31">
        <v>1580899.7139999999</v>
      </c>
      <c r="H6" s="31">
        <v>104209.4192</v>
      </c>
      <c r="I6" s="25">
        <v>33219.222835</v>
      </c>
      <c r="J6" s="31">
        <v>137428.64199999999</v>
      </c>
      <c r="K6" s="31">
        <v>2325505.2149999999</v>
      </c>
    </row>
    <row r="7" spans="1:11" s="4" customFormat="1" ht="18" customHeight="1" x14ac:dyDescent="0.2">
      <c r="A7" s="3" t="s">
        <v>153</v>
      </c>
      <c r="B7" s="31">
        <v>1580004.09256196</v>
      </c>
      <c r="C7" s="31">
        <v>358422.45319356001</v>
      </c>
      <c r="D7" s="31">
        <v>1938426.54615552</v>
      </c>
      <c r="E7" s="31">
        <v>1626220.7075958</v>
      </c>
      <c r="F7" s="31">
        <v>362206.82733723999</v>
      </c>
      <c r="G7" s="31">
        <v>1988427.5345330399</v>
      </c>
      <c r="H7" s="25">
        <v>-46216.614233840002</v>
      </c>
      <c r="I7" s="25">
        <v>-3784.3741786800001</v>
      </c>
      <c r="J7" s="25">
        <v>-50000.98837752</v>
      </c>
      <c r="K7" s="31">
        <v>2259578.3408380798</v>
      </c>
    </row>
    <row r="8" spans="1:11" s="4" customFormat="1" ht="18" customHeight="1" x14ac:dyDescent="0.2">
      <c r="A8" s="3" t="s">
        <v>154</v>
      </c>
      <c r="B8" s="31">
        <v>1687434.78922306</v>
      </c>
      <c r="C8" s="31">
        <v>381015.27117361699</v>
      </c>
      <c r="D8" s="31">
        <v>2068450.0603966799</v>
      </c>
      <c r="E8" s="31">
        <v>1651020.53020082</v>
      </c>
      <c r="F8" s="31">
        <v>370954.26343081403</v>
      </c>
      <c r="G8" s="31">
        <v>2021974.79363164</v>
      </c>
      <c r="H8" s="25">
        <v>36414.259022238999</v>
      </c>
      <c r="I8" s="25">
        <v>10061.007742804</v>
      </c>
      <c r="J8" s="25">
        <v>46475.266765043001</v>
      </c>
      <c r="K8" s="31">
        <v>2286400.4995154501</v>
      </c>
    </row>
    <row r="9" spans="1:11" s="4" customFormat="1" ht="18" customHeight="1" x14ac:dyDescent="0.2">
      <c r="A9" s="3" t="s">
        <v>155</v>
      </c>
      <c r="B9" s="31">
        <v>1799448.54255172</v>
      </c>
      <c r="C9" s="31">
        <v>401957.654185049</v>
      </c>
      <c r="D9" s="31">
        <v>2201406.1967367702</v>
      </c>
      <c r="E9" s="31">
        <v>1835653.2608665901</v>
      </c>
      <c r="F9" s="31">
        <v>398380.98202869599</v>
      </c>
      <c r="G9" s="31">
        <v>2234034.24289528</v>
      </c>
      <c r="H9" s="25">
        <v>-36204.718314869002</v>
      </c>
      <c r="I9" s="25">
        <v>3576.672156353</v>
      </c>
      <c r="J9" s="25">
        <v>-32628.046158516001</v>
      </c>
      <c r="K9" s="31">
        <v>2305538.1783008701</v>
      </c>
    </row>
    <row r="10" spans="1:11" s="4" customFormat="1" ht="18" customHeight="1" x14ac:dyDescent="0.2">
      <c r="A10" s="3" t="s">
        <v>156</v>
      </c>
      <c r="B10" s="31">
        <v>1622019.75972244</v>
      </c>
      <c r="C10" s="31">
        <v>357759.54662877799</v>
      </c>
      <c r="D10" s="31">
        <v>1979779.30635121</v>
      </c>
      <c r="E10" s="31">
        <v>1481851.2532011</v>
      </c>
      <c r="F10" s="31">
        <v>323279.09830014099</v>
      </c>
      <c r="G10" s="31">
        <v>1805130.3515012399</v>
      </c>
      <c r="H10" s="31">
        <v>140168.50652134299</v>
      </c>
      <c r="I10" s="25">
        <v>34480.448328635001</v>
      </c>
      <c r="J10" s="31">
        <v>174648.95484997801</v>
      </c>
      <c r="K10" s="31">
        <v>2520429.7517707399</v>
      </c>
    </row>
    <row r="11" spans="1:11" s="4" customFormat="1" ht="18" customHeight="1" x14ac:dyDescent="0.2">
      <c r="A11" s="3" t="s">
        <v>157</v>
      </c>
      <c r="B11" s="31">
        <v>1361955.46907206</v>
      </c>
      <c r="C11" s="31">
        <v>331024.75384053699</v>
      </c>
      <c r="D11" s="31">
        <v>1692980.2229126201</v>
      </c>
      <c r="E11" s="31">
        <v>1560352.3679168201</v>
      </c>
      <c r="F11" s="31">
        <v>362787.02889752702</v>
      </c>
      <c r="G11" s="31">
        <v>1923139.3968143</v>
      </c>
      <c r="H11" s="25">
        <v>-198396.898844757</v>
      </c>
      <c r="I11" s="25">
        <v>-31762.275056990999</v>
      </c>
      <c r="J11" s="25">
        <v>-230159.173901748</v>
      </c>
      <c r="K11" s="31">
        <v>2204422.7037557699</v>
      </c>
    </row>
    <row r="12" spans="1:11" s="4" customFormat="1" ht="18" customHeight="1" x14ac:dyDescent="0.2">
      <c r="A12" s="3" t="s">
        <v>158</v>
      </c>
      <c r="B12" s="31">
        <v>1757449.28798716</v>
      </c>
      <c r="C12" s="31">
        <v>575530.08507155895</v>
      </c>
      <c r="D12" s="31">
        <v>2332979.3730587</v>
      </c>
      <c r="E12" s="31">
        <v>1738122.7857464701</v>
      </c>
      <c r="F12" s="31">
        <v>559326.71465692203</v>
      </c>
      <c r="G12" s="31">
        <v>2297449.5004034</v>
      </c>
      <c r="H12" s="25">
        <v>19326.502240661001</v>
      </c>
      <c r="I12" s="25">
        <v>16203.370414644</v>
      </c>
      <c r="J12" s="25">
        <v>35529.872655304003</v>
      </c>
      <c r="K12" s="31">
        <v>2223559.9199040802</v>
      </c>
    </row>
    <row r="13" spans="1:11" s="4" customFormat="1" ht="18" customHeight="1" x14ac:dyDescent="0.2">
      <c r="A13" s="3" t="s">
        <v>159</v>
      </c>
      <c r="B13" s="31">
        <v>1588398.3200421999</v>
      </c>
      <c r="C13" s="31">
        <v>351181.89506168</v>
      </c>
      <c r="D13" s="31">
        <v>1939580.2151037999</v>
      </c>
      <c r="E13" s="31">
        <v>1462592.7658333001</v>
      </c>
      <c r="F13" s="31">
        <v>334628.9440584</v>
      </c>
      <c r="G13" s="31">
        <v>1797221.7098918001</v>
      </c>
      <c r="H13" s="31">
        <v>125805.55420886401</v>
      </c>
      <c r="I13" s="25">
        <v>16552.951003275</v>
      </c>
      <c r="J13" s="31">
        <v>142358.50521213899</v>
      </c>
      <c r="K13" s="31">
        <v>2403134.38804089</v>
      </c>
    </row>
    <row r="14" spans="1:11" s="4" customFormat="1" ht="18.75" customHeight="1" x14ac:dyDescent="0.2">
      <c r="A14" s="337" t="s">
        <v>104</v>
      </c>
      <c r="B14" s="337"/>
      <c r="C14" s="337"/>
      <c r="D14" s="337"/>
      <c r="E14" s="337"/>
    </row>
    <row r="15" spans="1:11" s="4" customFormat="1" ht="18" customHeight="1" x14ac:dyDescent="0.2">
      <c r="A15" s="337" t="s">
        <v>123</v>
      </c>
      <c r="B15" s="337"/>
      <c r="C15" s="337"/>
      <c r="D15" s="337"/>
      <c r="E15" s="337"/>
    </row>
    <row r="16" spans="1:11" s="4" customFormat="1" ht="28.35" customHeight="1" x14ac:dyDescent="0.2"/>
  </sheetData>
  <mergeCells count="8">
    <mergeCell ref="H2:J2"/>
    <mergeCell ref="K2:K3"/>
    <mergeCell ref="A14:E14"/>
    <mergeCell ref="A15:E15"/>
    <mergeCell ref="A1:E1"/>
    <mergeCell ref="A2:A3"/>
    <mergeCell ref="B2:D2"/>
    <mergeCell ref="E2:G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election activeCell="A33" sqref="A33:J33"/>
    </sheetView>
  </sheetViews>
  <sheetFormatPr defaultRowHeight="12.75" x14ac:dyDescent="0.2"/>
  <cols>
    <col min="1" max="10" width="14.7109375" bestFit="1" customWidth="1"/>
    <col min="11" max="11" width="14.85546875" bestFit="1" customWidth="1"/>
    <col min="12" max="12" width="0.28515625" bestFit="1" customWidth="1"/>
    <col min="13" max="13" width="2.7109375" bestFit="1" customWidth="1"/>
    <col min="14" max="14" width="4.7109375" bestFit="1" customWidth="1"/>
  </cols>
  <sheetData>
    <row r="1" spans="1:13" ht="15" customHeight="1" x14ac:dyDescent="0.2">
      <c r="A1" s="420" t="s">
        <v>669</v>
      </c>
      <c r="B1" s="420"/>
      <c r="C1" s="420"/>
      <c r="D1" s="420"/>
      <c r="E1" s="420"/>
      <c r="F1" s="420"/>
      <c r="G1" s="420"/>
      <c r="H1" s="420"/>
      <c r="I1" s="420"/>
      <c r="J1" s="420"/>
      <c r="K1" s="420"/>
      <c r="L1" s="420"/>
      <c r="M1" s="420"/>
    </row>
    <row r="2" spans="1:13" s="4" customFormat="1" ht="19.5" customHeight="1" x14ac:dyDescent="0.2">
      <c r="A2" s="347" t="s">
        <v>670</v>
      </c>
      <c r="B2" s="359" t="s">
        <v>68</v>
      </c>
      <c r="C2" s="360"/>
      <c r="D2" s="361"/>
      <c r="E2" s="359" t="s">
        <v>69</v>
      </c>
      <c r="F2" s="360"/>
      <c r="G2" s="361"/>
      <c r="H2" s="359" t="s">
        <v>186</v>
      </c>
      <c r="I2" s="360"/>
      <c r="J2" s="361"/>
      <c r="K2" s="455" t="s">
        <v>671</v>
      </c>
      <c r="L2" s="457"/>
    </row>
    <row r="3" spans="1:13" s="4" customFormat="1" ht="30.75" customHeight="1" x14ac:dyDescent="0.2">
      <c r="A3" s="349"/>
      <c r="B3" s="6" t="s">
        <v>672</v>
      </c>
      <c r="C3" s="6" t="s">
        <v>673</v>
      </c>
      <c r="D3" s="6" t="s">
        <v>674</v>
      </c>
      <c r="E3" s="6" t="s">
        <v>672</v>
      </c>
      <c r="F3" s="6" t="s">
        <v>673</v>
      </c>
      <c r="G3" s="6" t="s">
        <v>674</v>
      </c>
      <c r="H3" s="6" t="s">
        <v>672</v>
      </c>
      <c r="I3" s="6" t="s">
        <v>673</v>
      </c>
      <c r="J3" s="6" t="s">
        <v>674</v>
      </c>
      <c r="K3" s="456"/>
      <c r="L3" s="458"/>
    </row>
    <row r="4" spans="1:13" s="4" customFormat="1" ht="18.75" customHeight="1" x14ac:dyDescent="0.2">
      <c r="A4" s="3" t="s">
        <v>675</v>
      </c>
      <c r="B4" s="41">
        <v>20652260.422160301</v>
      </c>
      <c r="C4" s="41">
        <v>20922378.716793399</v>
      </c>
      <c r="D4" s="31">
        <v>270118.294633093</v>
      </c>
      <c r="E4" s="41">
        <v>15588190.9248679</v>
      </c>
      <c r="F4" s="41">
        <v>15807966.550925</v>
      </c>
      <c r="G4" s="31">
        <v>219775.62605711099</v>
      </c>
      <c r="H4" s="31">
        <v>1793566.6249454999</v>
      </c>
      <c r="I4" s="31">
        <v>1932889.9983003</v>
      </c>
      <c r="J4" s="31">
        <v>139323.37335481399</v>
      </c>
      <c r="K4" s="73">
        <v>2203171.9102529502</v>
      </c>
      <c r="L4" s="74"/>
    </row>
    <row r="5" spans="1:13" s="4" customFormat="1" ht="18.75" customHeight="1" x14ac:dyDescent="0.2">
      <c r="A5" s="3" t="s">
        <v>676</v>
      </c>
      <c r="B5" s="25">
        <v>71872.776880192003</v>
      </c>
      <c r="C5" s="25">
        <v>73963.334367759002</v>
      </c>
      <c r="D5" s="25">
        <v>2090.557487567</v>
      </c>
      <c r="E5" s="25">
        <v>55331.785228421002</v>
      </c>
      <c r="F5" s="25">
        <v>60108.953547060002</v>
      </c>
      <c r="G5" s="25">
        <v>4777.1683186390001</v>
      </c>
      <c r="H5" s="25">
        <v>3002.8943750349999</v>
      </c>
      <c r="I5" s="25">
        <v>6640.1528859339996</v>
      </c>
      <c r="J5" s="25">
        <v>3637.2585108990002</v>
      </c>
      <c r="K5" s="73">
        <v>196212.64317211299</v>
      </c>
      <c r="L5" s="74"/>
    </row>
    <row r="6" spans="1:13" s="4" customFormat="1" ht="18.75" customHeight="1" x14ac:dyDescent="0.2">
      <c r="A6" s="3" t="s">
        <v>677</v>
      </c>
      <c r="B6" s="25">
        <v>2722.155091741</v>
      </c>
      <c r="C6" s="25">
        <v>2309.9037379649999</v>
      </c>
      <c r="D6" s="25">
        <v>-412.25135377599997</v>
      </c>
      <c r="E6" s="25">
        <v>4754.5335743530004</v>
      </c>
      <c r="F6" s="25">
        <v>3854.7722432850001</v>
      </c>
      <c r="G6" s="25">
        <v>-899.761331068</v>
      </c>
      <c r="H6" s="25">
        <v>652.19057123599998</v>
      </c>
      <c r="I6" s="25">
        <v>50.063917658999998</v>
      </c>
      <c r="J6" s="25">
        <v>-602.12665357699996</v>
      </c>
      <c r="K6" s="75">
        <v>3749.8346158300001</v>
      </c>
      <c r="L6" s="74"/>
    </row>
    <row r="7" spans="1:13" s="4" customFormat="1" ht="18.75" customHeight="1" x14ac:dyDescent="0.2">
      <c r="A7" s="3" t="s">
        <v>146</v>
      </c>
      <c r="B7" s="41">
        <v>20726855.354132202</v>
      </c>
      <c r="C7" s="41">
        <v>20998651.954899099</v>
      </c>
      <c r="D7" s="31">
        <v>271796.60076688399</v>
      </c>
      <c r="E7" s="41">
        <v>15648277.2436707</v>
      </c>
      <c r="F7" s="41">
        <v>15871930.276715299</v>
      </c>
      <c r="G7" s="31">
        <v>223653.033044682</v>
      </c>
      <c r="H7" s="31">
        <v>1797221.7098918001</v>
      </c>
      <c r="I7" s="31">
        <v>1939580.2151037999</v>
      </c>
      <c r="J7" s="31">
        <v>142358.50521213599</v>
      </c>
      <c r="K7" s="73">
        <v>2403134.38804089</v>
      </c>
      <c r="L7" s="76"/>
    </row>
    <row r="8" spans="1:13" s="4" customFormat="1" ht="18.75" customHeight="1" x14ac:dyDescent="0.2">
      <c r="A8" s="337" t="s">
        <v>104</v>
      </c>
      <c r="B8" s="337"/>
      <c r="C8" s="337"/>
      <c r="D8" s="337"/>
      <c r="E8" s="337"/>
      <c r="F8" s="337"/>
      <c r="G8" s="337"/>
      <c r="H8" s="337"/>
      <c r="I8" s="337"/>
      <c r="J8" s="337"/>
      <c r="K8" s="337"/>
      <c r="L8" s="337"/>
    </row>
    <row r="9" spans="1:13" s="4" customFormat="1" ht="18" customHeight="1" x14ac:dyDescent="0.2">
      <c r="A9" s="337" t="s">
        <v>123</v>
      </c>
      <c r="B9" s="337"/>
      <c r="C9" s="337"/>
      <c r="D9" s="337"/>
      <c r="E9" s="337"/>
      <c r="F9" s="337"/>
      <c r="G9" s="337"/>
      <c r="H9" s="337"/>
      <c r="I9" s="337"/>
      <c r="J9" s="337"/>
      <c r="K9" s="337"/>
      <c r="L9" s="337"/>
    </row>
    <row r="10" spans="1:13" s="4" customFormat="1" ht="28.35" customHeight="1" x14ac:dyDescent="0.2"/>
  </sheetData>
  <mergeCells count="9">
    <mergeCell ref="A8:L8"/>
    <mergeCell ref="A9:L9"/>
    <mergeCell ref="A1:M1"/>
    <mergeCell ref="K2:K3"/>
    <mergeCell ref="L2:L3"/>
    <mergeCell ref="A2:A3"/>
    <mergeCell ref="B2:D2"/>
    <mergeCell ref="E2:G2"/>
    <mergeCell ref="H2:J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A33" sqref="A33:J33"/>
    </sheetView>
  </sheetViews>
  <sheetFormatPr defaultRowHeight="12.75" x14ac:dyDescent="0.2"/>
  <cols>
    <col min="1" max="1" width="35.5703125" bestFit="1" customWidth="1"/>
    <col min="2" max="12" width="14.7109375" bestFit="1" customWidth="1"/>
    <col min="13" max="13" width="5" bestFit="1" customWidth="1"/>
  </cols>
  <sheetData>
    <row r="1" spans="1:12" ht="15" customHeight="1" x14ac:dyDescent="0.2">
      <c r="A1" s="420" t="s">
        <v>678</v>
      </c>
      <c r="B1" s="420"/>
      <c r="C1" s="420"/>
      <c r="D1" s="420"/>
      <c r="E1" s="420"/>
      <c r="F1" s="420"/>
      <c r="G1" s="420"/>
      <c r="H1" s="420"/>
      <c r="I1" s="420"/>
      <c r="J1" s="420"/>
      <c r="K1" s="420"/>
    </row>
    <row r="2" spans="1:12" s="4" customFormat="1" ht="18" customHeight="1" x14ac:dyDescent="0.2">
      <c r="A2" s="393" t="s">
        <v>679</v>
      </c>
      <c r="B2" s="395" t="s">
        <v>680</v>
      </c>
      <c r="C2" s="396"/>
      <c r="D2" s="396"/>
      <c r="E2" s="397"/>
      <c r="F2" s="395" t="s">
        <v>69</v>
      </c>
      <c r="G2" s="396"/>
      <c r="H2" s="396"/>
      <c r="I2" s="397"/>
      <c r="J2" s="395" t="s">
        <v>186</v>
      </c>
      <c r="K2" s="396"/>
      <c r="L2" s="397"/>
    </row>
    <row r="3" spans="1:12" s="4" customFormat="1" ht="24" customHeight="1" x14ac:dyDescent="0.2">
      <c r="A3" s="394"/>
      <c r="B3" s="44" t="s">
        <v>672</v>
      </c>
      <c r="C3" s="44" t="s">
        <v>673</v>
      </c>
      <c r="D3" s="44" t="s">
        <v>674</v>
      </c>
      <c r="E3" s="44" t="s">
        <v>682</v>
      </c>
      <c r="F3" s="44" t="s">
        <v>672</v>
      </c>
      <c r="G3" s="44" t="s">
        <v>673</v>
      </c>
      <c r="H3" s="44" t="s">
        <v>674</v>
      </c>
      <c r="I3" s="44" t="s">
        <v>682</v>
      </c>
      <c r="J3" s="44" t="s">
        <v>672</v>
      </c>
      <c r="K3" s="44" t="s">
        <v>673</v>
      </c>
      <c r="L3" s="44" t="s">
        <v>674</v>
      </c>
    </row>
    <row r="4" spans="1:12" s="4" customFormat="1" ht="18" customHeight="1" x14ac:dyDescent="0.2">
      <c r="A4" s="29" t="s">
        <v>683</v>
      </c>
      <c r="B4" s="45">
        <v>20432029.269386936</v>
      </c>
      <c r="C4" s="45">
        <v>20420304.722268537</v>
      </c>
      <c r="D4" s="7">
        <v>-11724.547118406999</v>
      </c>
      <c r="E4" s="43">
        <v>1134949.7105709789</v>
      </c>
      <c r="F4" s="45">
        <v>15472241.621348957</v>
      </c>
      <c r="G4" s="45">
        <v>15581921.436106147</v>
      </c>
      <c r="H4" s="43">
        <v>109679.81475719099</v>
      </c>
      <c r="I4" s="43">
        <v>1293723.586144442</v>
      </c>
      <c r="J4" s="43">
        <v>1782994.5505534429</v>
      </c>
      <c r="K4" s="43">
        <v>1912672.144921812</v>
      </c>
      <c r="L4" s="43">
        <v>129677.594368363</v>
      </c>
    </row>
    <row r="5" spans="1:12" s="4" customFormat="1" ht="18" customHeight="1" x14ac:dyDescent="0.2">
      <c r="A5" s="29" t="s">
        <v>684</v>
      </c>
      <c r="B5" s="45">
        <v>19505850.3990409</v>
      </c>
      <c r="C5" s="45">
        <v>19502914.1412265</v>
      </c>
      <c r="D5" s="7">
        <v>-2936.2578144069998</v>
      </c>
      <c r="E5" s="43">
        <v>335524.82189830701</v>
      </c>
      <c r="F5" s="45">
        <v>14966461.296642</v>
      </c>
      <c r="G5" s="45">
        <v>15208674.896359099</v>
      </c>
      <c r="H5" s="43">
        <v>242213.59971709701</v>
      </c>
      <c r="I5" s="43">
        <v>593546.08366055996</v>
      </c>
      <c r="J5" s="43">
        <v>1748953.8663000001</v>
      </c>
      <c r="K5" s="43">
        <v>1885089.1431892</v>
      </c>
      <c r="L5" s="43">
        <v>136135.276889192</v>
      </c>
    </row>
    <row r="6" spans="1:12" s="4" customFormat="1" ht="18" customHeight="1" x14ac:dyDescent="0.2">
      <c r="A6" s="29" t="s">
        <v>685</v>
      </c>
      <c r="B6" s="7">
        <v>11254.743316751001</v>
      </c>
      <c r="C6" s="7">
        <v>7977.3015841160004</v>
      </c>
      <c r="D6" s="7">
        <v>-3277.4417326339999</v>
      </c>
      <c r="E6" s="7">
        <v>11404.162072792</v>
      </c>
      <c r="F6" s="7">
        <v>4498.684922208</v>
      </c>
      <c r="G6" s="7">
        <v>1251.9870388419999</v>
      </c>
      <c r="H6" s="7">
        <v>-3246.6978833650001</v>
      </c>
      <c r="I6" s="7">
        <v>8001.8470697700004</v>
      </c>
      <c r="J6" s="7">
        <v>209.185387862</v>
      </c>
      <c r="K6" s="7">
        <v>269.99387060100003</v>
      </c>
      <c r="L6" s="7">
        <v>60.808482740000002</v>
      </c>
    </row>
    <row r="7" spans="1:12" s="4" customFormat="1" ht="18" customHeight="1" x14ac:dyDescent="0.2">
      <c r="A7" s="29" t="s">
        <v>686</v>
      </c>
      <c r="B7" s="43">
        <v>914924.127029286</v>
      </c>
      <c r="C7" s="43">
        <v>909073.27945792</v>
      </c>
      <c r="D7" s="7">
        <v>-5850.847571366</v>
      </c>
      <c r="E7" s="43">
        <v>785552.93716160802</v>
      </c>
      <c r="F7" s="43">
        <v>501281.63978474803</v>
      </c>
      <c r="G7" s="43">
        <v>371841.552708206</v>
      </c>
      <c r="H7" s="7">
        <v>-129440.08707654101</v>
      </c>
      <c r="I7" s="43">
        <v>689470.23183263605</v>
      </c>
      <c r="J7" s="7">
        <v>33831.498865581001</v>
      </c>
      <c r="K7" s="7">
        <v>27313.007862011</v>
      </c>
      <c r="L7" s="7">
        <v>-6518.491003569</v>
      </c>
    </row>
    <row r="8" spans="1:12" s="4" customFormat="1" ht="18" customHeight="1" x14ac:dyDescent="0.2">
      <c r="A8" s="29" t="s">
        <v>687</v>
      </c>
      <c r="B8" s="7">
        <v>0</v>
      </c>
      <c r="C8" s="7">
        <v>0</v>
      </c>
      <c r="D8" s="7">
        <v>0</v>
      </c>
      <c r="E8" s="7">
        <v>0</v>
      </c>
      <c r="F8" s="7">
        <v>0</v>
      </c>
      <c r="G8" s="7">
        <v>0</v>
      </c>
      <c r="H8" s="7">
        <v>0</v>
      </c>
      <c r="I8" s="7">
        <v>0</v>
      </c>
      <c r="J8" s="7">
        <v>0</v>
      </c>
      <c r="K8" s="7">
        <v>0</v>
      </c>
      <c r="L8" s="7">
        <v>0</v>
      </c>
    </row>
    <row r="9" spans="1:12" s="4" customFormat="1" ht="18" customHeight="1" x14ac:dyDescent="0.2">
      <c r="A9" s="29" t="s">
        <v>688</v>
      </c>
      <c r="B9" s="7">
        <v>0</v>
      </c>
      <c r="C9" s="7">
        <v>340</v>
      </c>
      <c r="D9" s="7">
        <v>340</v>
      </c>
      <c r="E9" s="7">
        <v>2467.7894382720001</v>
      </c>
      <c r="F9" s="7">
        <v>0</v>
      </c>
      <c r="G9" s="7">
        <v>153</v>
      </c>
      <c r="H9" s="7">
        <v>153</v>
      </c>
      <c r="I9" s="7">
        <v>2705.423581476</v>
      </c>
      <c r="J9" s="7">
        <v>0</v>
      </c>
      <c r="K9" s="7">
        <v>0</v>
      </c>
      <c r="L9" s="7">
        <v>0</v>
      </c>
    </row>
    <row r="10" spans="1:12" s="4" customFormat="1" ht="18" customHeight="1" x14ac:dyDescent="0.2">
      <c r="A10" s="29" t="s">
        <v>689</v>
      </c>
      <c r="B10" s="43">
        <v>229382.46339660301</v>
      </c>
      <c r="C10" s="43">
        <v>400451.36173162702</v>
      </c>
      <c r="D10" s="43">
        <v>171068.89833502399</v>
      </c>
      <c r="E10" s="43">
        <v>749789.73411921703</v>
      </c>
      <c r="F10" s="43">
        <v>124394.48874402601</v>
      </c>
      <c r="G10" s="43">
        <v>210442.703524093</v>
      </c>
      <c r="H10" s="7">
        <v>86048.214780067006</v>
      </c>
      <c r="I10" s="43">
        <v>830761.21646289702</v>
      </c>
      <c r="J10" s="7">
        <v>10177.256214446001</v>
      </c>
      <c r="K10" s="7">
        <v>20968.345448232001</v>
      </c>
      <c r="L10" s="7">
        <v>10791.089233786</v>
      </c>
    </row>
    <row r="11" spans="1:12" s="4" customFormat="1" ht="18" customHeight="1" x14ac:dyDescent="0.2">
      <c r="A11" s="29" t="s">
        <v>690</v>
      </c>
      <c r="B11" s="7">
        <v>7976.0731168129996</v>
      </c>
      <c r="C11" s="7">
        <v>22291.473888861001</v>
      </c>
      <c r="D11" s="7">
        <v>14315.400772048</v>
      </c>
      <c r="E11" s="7">
        <v>80582.994457944005</v>
      </c>
      <c r="F11" s="7">
        <v>5007.034551408</v>
      </c>
      <c r="G11" s="7">
        <v>11776.754922837999</v>
      </c>
      <c r="H11" s="7">
        <v>6769.7203714300003</v>
      </c>
      <c r="I11" s="7">
        <v>86558.425562816003</v>
      </c>
      <c r="J11" s="7">
        <v>342.49056577599998</v>
      </c>
      <c r="K11" s="7">
        <v>1176.906671988</v>
      </c>
      <c r="L11" s="7">
        <v>834.41610621200005</v>
      </c>
    </row>
    <row r="12" spans="1:12" s="4" customFormat="1" ht="18" customHeight="1" x14ac:dyDescent="0.2">
      <c r="A12" s="29" t="s">
        <v>691</v>
      </c>
      <c r="B12" s="43">
        <v>221406.39027979001</v>
      </c>
      <c r="C12" s="43">
        <v>378159.88784276601</v>
      </c>
      <c r="D12" s="43">
        <v>156753.497562976</v>
      </c>
      <c r="E12" s="43">
        <v>669206.73966127296</v>
      </c>
      <c r="F12" s="43">
        <v>119387.454192618</v>
      </c>
      <c r="G12" s="43">
        <v>198665.94860125499</v>
      </c>
      <c r="H12" s="7">
        <v>79278.494408636994</v>
      </c>
      <c r="I12" s="43">
        <v>744202.79090008105</v>
      </c>
      <c r="J12" s="7">
        <v>9834.7656486699998</v>
      </c>
      <c r="K12" s="7">
        <v>19791.438776243998</v>
      </c>
      <c r="L12" s="7">
        <v>9956.6731275740003</v>
      </c>
    </row>
    <row r="13" spans="1:12" s="4" customFormat="1" ht="18" customHeight="1" x14ac:dyDescent="0.2">
      <c r="A13" s="29" t="s">
        <v>692</v>
      </c>
      <c r="B13" s="7">
        <v>29568.580283931999</v>
      </c>
      <c r="C13" s="43">
        <v>119325.960226023</v>
      </c>
      <c r="D13" s="7">
        <v>89757.379942091007</v>
      </c>
      <c r="E13" s="43">
        <v>172151.24990376999</v>
      </c>
      <c r="F13" s="7">
        <v>27736.672333279999</v>
      </c>
      <c r="G13" s="7">
        <v>39767.452742688998</v>
      </c>
      <c r="H13" s="7">
        <v>12030.780409408</v>
      </c>
      <c r="I13" s="43">
        <v>177702.184379257</v>
      </c>
      <c r="J13" s="7">
        <v>2277.1502582869998</v>
      </c>
      <c r="K13" s="7">
        <v>2492.8118955270002</v>
      </c>
      <c r="L13" s="7">
        <v>215.66163723899999</v>
      </c>
    </row>
    <row r="14" spans="1:12" s="4" customFormat="1" ht="18" customHeight="1" x14ac:dyDescent="0.2">
      <c r="A14" s="29" t="s">
        <v>693</v>
      </c>
      <c r="B14" s="7">
        <v>35248.693014017001</v>
      </c>
      <c r="C14" s="7">
        <v>58371.767337493002</v>
      </c>
      <c r="D14" s="7">
        <v>23123.074323476001</v>
      </c>
      <c r="E14" s="7">
        <v>77694.062402337004</v>
      </c>
      <c r="F14" s="7">
        <v>23645.627845008999</v>
      </c>
      <c r="G14" s="7">
        <v>39343.125269363998</v>
      </c>
      <c r="H14" s="7">
        <v>15697.497424355</v>
      </c>
      <c r="I14" s="7">
        <v>99248.518246061998</v>
      </c>
      <c r="J14" s="7">
        <v>1760.6702435669999</v>
      </c>
      <c r="K14" s="7">
        <v>3403.4266447619998</v>
      </c>
      <c r="L14" s="7">
        <v>1642.7564011950001</v>
      </c>
    </row>
    <row r="15" spans="1:12" s="4" customFormat="1" ht="18" customHeight="1" x14ac:dyDescent="0.2">
      <c r="A15" s="29" t="s">
        <v>694</v>
      </c>
      <c r="B15" s="7">
        <v>865.88554256400005</v>
      </c>
      <c r="C15" s="7">
        <v>31.45812243</v>
      </c>
      <c r="D15" s="7">
        <v>-834.42742013400004</v>
      </c>
      <c r="E15" s="7">
        <v>4806.0582168569999</v>
      </c>
      <c r="F15" s="7">
        <v>366.39278433099997</v>
      </c>
      <c r="G15" s="7">
        <v>85.734615852000005</v>
      </c>
      <c r="H15" s="7">
        <v>-280.65816847899998</v>
      </c>
      <c r="I15" s="7">
        <v>4385.1210177949997</v>
      </c>
      <c r="J15" s="7">
        <v>15.486090118</v>
      </c>
      <c r="K15" s="7">
        <v>24.396630640000001</v>
      </c>
      <c r="L15" s="7">
        <v>8.9105405219999998</v>
      </c>
    </row>
    <row r="16" spans="1:12" s="4" customFormat="1" ht="18" customHeight="1" x14ac:dyDescent="0.2">
      <c r="A16" s="29" t="s">
        <v>695</v>
      </c>
      <c r="B16" s="7">
        <v>34382.807471453001</v>
      </c>
      <c r="C16" s="7">
        <v>58340.309215062996</v>
      </c>
      <c r="D16" s="7">
        <v>23957.501743609999</v>
      </c>
      <c r="E16" s="7">
        <v>72888.004185479993</v>
      </c>
      <c r="F16" s="7">
        <v>23279.235060677998</v>
      </c>
      <c r="G16" s="7">
        <v>39257.390653511997</v>
      </c>
      <c r="H16" s="7">
        <v>15978.155592834</v>
      </c>
      <c r="I16" s="7">
        <v>94863.397228267</v>
      </c>
      <c r="J16" s="7">
        <v>1745.184153449</v>
      </c>
      <c r="K16" s="7">
        <v>3379.030014122</v>
      </c>
      <c r="L16" s="7">
        <v>1633.8458606730001</v>
      </c>
    </row>
    <row r="17" spans="1:12" s="4" customFormat="1" ht="18" customHeight="1" x14ac:dyDescent="0.2">
      <c r="A17" s="29" t="s">
        <v>696</v>
      </c>
      <c r="B17" s="7">
        <v>626.34805069699996</v>
      </c>
      <c r="C17" s="7">
        <v>198.14333539699999</v>
      </c>
      <c r="D17" s="7">
        <v>-428.20471529999998</v>
      </c>
      <c r="E17" s="7">
        <v>1450.9949928230001</v>
      </c>
      <c r="F17" s="7">
        <v>258.83339938900002</v>
      </c>
      <c r="G17" s="7">
        <v>455.55907305099998</v>
      </c>
      <c r="H17" s="7">
        <v>196.72567366300001</v>
      </c>
      <c r="I17" s="7">
        <v>1698.8828082380001</v>
      </c>
      <c r="J17" s="7">
        <v>12.082621932</v>
      </c>
      <c r="K17" s="7">
        <v>43.486193487000001</v>
      </c>
      <c r="L17" s="7">
        <v>31.403571555999999</v>
      </c>
    </row>
    <row r="18" spans="1:12" s="4" customFormat="1" ht="18" customHeight="1" x14ac:dyDescent="0.2">
      <c r="A18" s="29" t="s">
        <v>697</v>
      </c>
      <c r="B18" s="45">
        <v>20726855.354132202</v>
      </c>
      <c r="C18" s="45">
        <v>20998651.954899099</v>
      </c>
      <c r="D18" s="43">
        <v>271796.60076688399</v>
      </c>
      <c r="E18" s="43">
        <v>2136035.7519891299</v>
      </c>
      <c r="F18" s="45">
        <v>15648277.2436707</v>
      </c>
      <c r="G18" s="45">
        <v>15871930.276715299</v>
      </c>
      <c r="H18" s="43">
        <v>223653.033044682</v>
      </c>
      <c r="I18" s="43">
        <v>2403134.38804089</v>
      </c>
      <c r="J18" s="43">
        <v>1797221.7098918001</v>
      </c>
      <c r="K18" s="43">
        <v>1939580.2151037999</v>
      </c>
      <c r="L18" s="43">
        <v>142358.50521213599</v>
      </c>
    </row>
    <row r="19" spans="1:12" s="4" customFormat="1" ht="19.5" customHeight="1" x14ac:dyDescent="0.2">
      <c r="A19" s="337" t="s">
        <v>104</v>
      </c>
      <c r="B19" s="337"/>
      <c r="C19" s="337"/>
      <c r="D19" s="337"/>
      <c r="E19" s="337"/>
      <c r="F19" s="337"/>
      <c r="G19" s="337"/>
      <c r="H19" s="337"/>
      <c r="I19" s="337"/>
      <c r="J19" s="337"/>
      <c r="K19" s="337"/>
      <c r="L19" s="337"/>
    </row>
    <row r="20" spans="1:12" s="4" customFormat="1" ht="18.75" customHeight="1" x14ac:dyDescent="0.2">
      <c r="A20" s="337" t="s">
        <v>123</v>
      </c>
      <c r="B20" s="337"/>
      <c r="C20" s="337"/>
      <c r="D20" s="337"/>
      <c r="E20" s="337"/>
      <c r="F20" s="337"/>
      <c r="G20" s="337"/>
      <c r="H20" s="337"/>
      <c r="I20" s="337"/>
      <c r="J20" s="337"/>
      <c r="K20" s="337"/>
      <c r="L20" s="337"/>
    </row>
    <row r="21" spans="1:12" s="4" customFormat="1" ht="28.35" customHeight="1" x14ac:dyDescent="0.2"/>
  </sheetData>
  <mergeCells count="7">
    <mergeCell ref="A20:L20"/>
    <mergeCell ref="A1:K1"/>
    <mergeCell ref="A2:A3"/>
    <mergeCell ref="B2:E2"/>
    <mergeCell ref="F2:I2"/>
    <mergeCell ref="J2:L2"/>
    <mergeCell ref="A19:L19"/>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A33" sqref="A33:J33"/>
    </sheetView>
  </sheetViews>
  <sheetFormatPr defaultRowHeight="12.75" x14ac:dyDescent="0.2"/>
  <cols>
    <col min="1" max="1" width="14.7109375" bestFit="1" customWidth="1"/>
    <col min="2" max="2" width="15" bestFit="1" customWidth="1"/>
    <col min="3" max="3" width="15.7109375" bestFit="1" customWidth="1"/>
    <col min="4" max="4" width="15" bestFit="1" customWidth="1"/>
    <col min="5" max="5" width="15.7109375" bestFit="1" customWidth="1"/>
    <col min="6" max="6" width="15" bestFit="1" customWidth="1"/>
    <col min="7" max="7" width="15.7109375" bestFit="1" customWidth="1"/>
    <col min="8" max="8" width="15" bestFit="1" customWidth="1"/>
    <col min="9" max="9" width="15.7109375" bestFit="1" customWidth="1"/>
    <col min="10" max="10" width="15" bestFit="1" customWidth="1"/>
    <col min="11" max="11" width="15.7109375" bestFit="1" customWidth="1"/>
    <col min="12" max="12" width="15" bestFit="1" customWidth="1"/>
    <col min="13" max="13" width="15.7109375" bestFit="1" customWidth="1"/>
    <col min="14" max="16" width="15" bestFit="1" customWidth="1"/>
    <col min="17" max="17" width="15.7109375" bestFit="1" customWidth="1"/>
    <col min="18" max="18" width="15" bestFit="1" customWidth="1"/>
    <col min="19" max="19" width="15.7109375" bestFit="1" customWidth="1"/>
    <col min="20" max="20" width="4.7109375" bestFit="1" customWidth="1"/>
  </cols>
  <sheetData>
    <row r="1" spans="1:19" ht="17.25" customHeight="1" x14ac:dyDescent="0.2">
      <c r="A1" s="366" t="s">
        <v>160</v>
      </c>
      <c r="B1" s="366"/>
      <c r="C1" s="366"/>
      <c r="D1" s="366"/>
      <c r="E1" s="366"/>
      <c r="F1" s="366"/>
      <c r="G1" s="366"/>
      <c r="H1" s="366"/>
      <c r="I1" s="366"/>
      <c r="J1" s="366"/>
      <c r="K1" s="366"/>
      <c r="L1" s="366"/>
      <c r="M1" s="366"/>
      <c r="N1" s="366"/>
      <c r="O1" s="366"/>
      <c r="P1" s="366"/>
      <c r="Q1" s="366"/>
      <c r="R1" s="366"/>
    </row>
    <row r="2" spans="1:19" s="4" customFormat="1" ht="18" customHeight="1" x14ac:dyDescent="0.2">
      <c r="A2" s="347" t="s">
        <v>143</v>
      </c>
      <c r="B2" s="362" t="s">
        <v>146</v>
      </c>
      <c r="C2" s="363"/>
      <c r="D2" s="359" t="s">
        <v>161</v>
      </c>
      <c r="E2" s="360"/>
      <c r="F2" s="360"/>
      <c r="G2" s="361"/>
      <c r="H2" s="359" t="s">
        <v>162</v>
      </c>
      <c r="I2" s="360"/>
      <c r="J2" s="360"/>
      <c r="K2" s="361"/>
      <c r="L2" s="359" t="s">
        <v>163</v>
      </c>
      <c r="M2" s="360"/>
      <c r="N2" s="360"/>
      <c r="O2" s="360"/>
      <c r="P2" s="360"/>
      <c r="Q2" s="360"/>
      <c r="R2" s="360"/>
      <c r="S2" s="361"/>
    </row>
    <row r="3" spans="1:19" s="4" customFormat="1" ht="18" customHeight="1" x14ac:dyDescent="0.2">
      <c r="A3" s="348"/>
      <c r="B3" s="367"/>
      <c r="C3" s="368"/>
      <c r="D3" s="362" t="s">
        <v>164</v>
      </c>
      <c r="E3" s="363"/>
      <c r="F3" s="362" t="s">
        <v>165</v>
      </c>
      <c r="G3" s="363"/>
      <c r="H3" s="362" t="s">
        <v>166</v>
      </c>
      <c r="I3" s="363"/>
      <c r="J3" s="362" t="s">
        <v>167</v>
      </c>
      <c r="K3" s="363"/>
      <c r="L3" s="359" t="s">
        <v>168</v>
      </c>
      <c r="M3" s="360"/>
      <c r="N3" s="360"/>
      <c r="O3" s="361"/>
      <c r="P3" s="362" t="s">
        <v>169</v>
      </c>
      <c r="Q3" s="363"/>
      <c r="R3" s="362" t="s">
        <v>170</v>
      </c>
      <c r="S3" s="363"/>
    </row>
    <row r="4" spans="1:19" s="4" customFormat="1" ht="18" customHeight="1" x14ac:dyDescent="0.2">
      <c r="A4" s="348"/>
      <c r="B4" s="364"/>
      <c r="C4" s="365"/>
      <c r="D4" s="364"/>
      <c r="E4" s="365"/>
      <c r="F4" s="364"/>
      <c r="G4" s="365"/>
      <c r="H4" s="364"/>
      <c r="I4" s="365"/>
      <c r="J4" s="364"/>
      <c r="K4" s="365"/>
      <c r="L4" s="359" t="s">
        <v>171</v>
      </c>
      <c r="M4" s="361"/>
      <c r="N4" s="359" t="s">
        <v>172</v>
      </c>
      <c r="O4" s="361"/>
      <c r="P4" s="364"/>
      <c r="Q4" s="365"/>
      <c r="R4" s="364"/>
      <c r="S4" s="365"/>
    </row>
    <row r="5" spans="1:19" s="4" customFormat="1" ht="30" customHeight="1" x14ac:dyDescent="0.2">
      <c r="A5" s="349"/>
      <c r="B5" s="6" t="s">
        <v>173</v>
      </c>
      <c r="C5" s="9" t="s">
        <v>151</v>
      </c>
      <c r="D5" s="6" t="s">
        <v>173</v>
      </c>
      <c r="E5" s="9" t="s">
        <v>151</v>
      </c>
      <c r="F5" s="6" t="s">
        <v>173</v>
      </c>
      <c r="G5" s="9" t="s">
        <v>151</v>
      </c>
      <c r="H5" s="6" t="s">
        <v>173</v>
      </c>
      <c r="I5" s="9" t="s">
        <v>151</v>
      </c>
      <c r="J5" s="6" t="s">
        <v>173</v>
      </c>
      <c r="K5" s="9" t="s">
        <v>151</v>
      </c>
      <c r="L5" s="6" t="s">
        <v>173</v>
      </c>
      <c r="M5" s="9" t="s">
        <v>151</v>
      </c>
      <c r="N5" s="6" t="s">
        <v>173</v>
      </c>
      <c r="O5" s="9" t="s">
        <v>151</v>
      </c>
      <c r="P5" s="6" t="s">
        <v>173</v>
      </c>
      <c r="Q5" s="9" t="s">
        <v>151</v>
      </c>
      <c r="R5" s="6" t="s">
        <v>173</v>
      </c>
      <c r="S5" s="9" t="s">
        <v>151</v>
      </c>
    </row>
    <row r="6" spans="1:19" s="4" customFormat="1" ht="15" customHeight="1" x14ac:dyDescent="0.2">
      <c r="A6" s="3" t="s">
        <v>68</v>
      </c>
      <c r="B6" s="10">
        <v>229</v>
      </c>
      <c r="C6" s="27">
        <v>110359.69</v>
      </c>
      <c r="D6" s="10">
        <v>208</v>
      </c>
      <c r="E6" s="26">
        <v>88959.63</v>
      </c>
      <c r="F6" s="10">
        <v>21</v>
      </c>
      <c r="G6" s="26">
        <v>21400.06</v>
      </c>
      <c r="H6" s="10">
        <v>30</v>
      </c>
      <c r="I6" s="26">
        <v>26585.22</v>
      </c>
      <c r="J6" s="10">
        <v>199</v>
      </c>
      <c r="K6" s="26">
        <v>83774.47</v>
      </c>
      <c r="L6" s="10">
        <v>3</v>
      </c>
      <c r="M6" s="26">
        <v>10.93</v>
      </c>
      <c r="N6" s="10">
        <v>218</v>
      </c>
      <c r="O6" s="27">
        <v>105176.2</v>
      </c>
      <c r="P6" s="10">
        <v>0</v>
      </c>
      <c r="Q6" s="26">
        <v>0</v>
      </c>
      <c r="R6" s="10">
        <v>8</v>
      </c>
      <c r="S6" s="26">
        <v>5172.5600000000004</v>
      </c>
    </row>
    <row r="7" spans="1:19" s="4" customFormat="1" ht="15" customHeight="1" x14ac:dyDescent="0.2">
      <c r="A7" s="3" t="s">
        <v>69</v>
      </c>
      <c r="B7" s="10">
        <v>118</v>
      </c>
      <c r="C7" s="26">
        <v>43065.007957000002</v>
      </c>
      <c r="D7" s="10">
        <v>114</v>
      </c>
      <c r="E7" s="26">
        <v>41937.619359999997</v>
      </c>
      <c r="F7" s="10">
        <v>4</v>
      </c>
      <c r="G7" s="26">
        <v>1127.3885969999999</v>
      </c>
      <c r="H7" s="10">
        <v>17</v>
      </c>
      <c r="I7" s="26">
        <v>29166.978597000001</v>
      </c>
      <c r="J7" s="10">
        <v>101</v>
      </c>
      <c r="K7" s="26">
        <v>13898.02936</v>
      </c>
      <c r="L7" s="10">
        <v>2</v>
      </c>
      <c r="M7" s="26">
        <v>4.55</v>
      </c>
      <c r="N7" s="10">
        <v>103</v>
      </c>
      <c r="O7" s="26">
        <v>15020.86796</v>
      </c>
      <c r="P7" s="10">
        <v>0</v>
      </c>
      <c r="Q7" s="26">
        <v>0</v>
      </c>
      <c r="R7" s="10">
        <v>13</v>
      </c>
      <c r="S7" s="26">
        <v>28039.59</v>
      </c>
    </row>
    <row r="8" spans="1:19" s="4" customFormat="1" ht="15" customHeight="1" x14ac:dyDescent="0.2">
      <c r="A8" s="3" t="s">
        <v>152</v>
      </c>
      <c r="B8" s="10">
        <v>16</v>
      </c>
      <c r="C8" s="26">
        <v>3555.31</v>
      </c>
      <c r="D8" s="10">
        <v>14</v>
      </c>
      <c r="E8" s="26">
        <v>3405.65</v>
      </c>
      <c r="F8" s="10">
        <v>2</v>
      </c>
      <c r="G8" s="26">
        <v>149.66</v>
      </c>
      <c r="H8" s="10">
        <v>4</v>
      </c>
      <c r="I8" s="26">
        <v>3363.9266922000002</v>
      </c>
      <c r="J8" s="10">
        <v>12</v>
      </c>
      <c r="K8" s="26">
        <v>191.38</v>
      </c>
      <c r="L8" s="10">
        <v>1</v>
      </c>
      <c r="M8" s="26">
        <v>3.2</v>
      </c>
      <c r="N8" s="10">
        <v>13</v>
      </c>
      <c r="O8" s="26">
        <v>337.84</v>
      </c>
      <c r="P8" s="10">
        <v>0</v>
      </c>
      <c r="Q8" s="26">
        <v>0</v>
      </c>
      <c r="R8" s="10">
        <v>2</v>
      </c>
      <c r="S8" s="26">
        <v>3214.27</v>
      </c>
    </row>
    <row r="9" spans="1:19" s="4" customFormat="1" ht="15" customHeight="1" x14ac:dyDescent="0.2">
      <c r="A9" s="3" t="s">
        <v>153</v>
      </c>
      <c r="B9" s="10">
        <v>23</v>
      </c>
      <c r="C9" s="26">
        <v>14429.485360000001</v>
      </c>
      <c r="D9" s="10">
        <v>23</v>
      </c>
      <c r="E9" s="26">
        <v>14429.485360000001</v>
      </c>
      <c r="F9" s="10">
        <v>0</v>
      </c>
      <c r="G9" s="26">
        <v>0</v>
      </c>
      <c r="H9" s="10">
        <v>3</v>
      </c>
      <c r="I9" s="26">
        <v>12204.6</v>
      </c>
      <c r="J9" s="10">
        <v>20</v>
      </c>
      <c r="K9" s="26">
        <v>2224.8853600000002</v>
      </c>
      <c r="L9" s="10">
        <v>0</v>
      </c>
      <c r="M9" s="26">
        <v>0</v>
      </c>
      <c r="N9" s="10">
        <v>20</v>
      </c>
      <c r="O9" s="26">
        <v>2224.8853600000002</v>
      </c>
      <c r="P9" s="10">
        <v>0</v>
      </c>
      <c r="Q9" s="26">
        <v>0</v>
      </c>
      <c r="R9" s="10">
        <v>3</v>
      </c>
      <c r="S9" s="26">
        <v>12204.6</v>
      </c>
    </row>
    <row r="10" spans="1:19" s="4" customFormat="1" ht="15" customHeight="1" x14ac:dyDescent="0.2">
      <c r="A10" s="3" t="s">
        <v>154</v>
      </c>
      <c r="B10" s="10">
        <v>11</v>
      </c>
      <c r="C10" s="26">
        <v>3151.7066909999999</v>
      </c>
      <c r="D10" s="10">
        <v>11</v>
      </c>
      <c r="E10" s="26">
        <v>3151.7066909999999</v>
      </c>
      <c r="F10" s="10">
        <v>0</v>
      </c>
      <c r="G10" s="26">
        <v>0</v>
      </c>
      <c r="H10" s="10">
        <v>0</v>
      </c>
      <c r="I10" s="26">
        <v>0</v>
      </c>
      <c r="J10" s="10">
        <v>11</v>
      </c>
      <c r="K10" s="26">
        <v>3151.7066909999999</v>
      </c>
      <c r="L10" s="10">
        <v>0</v>
      </c>
      <c r="M10" s="26">
        <v>0</v>
      </c>
      <c r="N10" s="10">
        <v>11</v>
      </c>
      <c r="O10" s="26">
        <v>3151.7066909999999</v>
      </c>
      <c r="P10" s="10">
        <v>0</v>
      </c>
      <c r="Q10" s="26">
        <v>0</v>
      </c>
      <c r="R10" s="10">
        <v>0</v>
      </c>
      <c r="S10" s="26">
        <v>0</v>
      </c>
    </row>
    <row r="11" spans="1:19" s="4" customFormat="1" ht="15" customHeight="1" x14ac:dyDescent="0.2">
      <c r="A11" s="3" t="s">
        <v>155</v>
      </c>
      <c r="B11" s="10">
        <v>15</v>
      </c>
      <c r="C11" s="26">
        <v>10686.131216199999</v>
      </c>
      <c r="D11" s="10">
        <v>13</v>
      </c>
      <c r="E11" s="26">
        <v>9708.3993109999992</v>
      </c>
      <c r="F11" s="10">
        <v>2</v>
      </c>
      <c r="G11" s="26">
        <v>977.73190520000003</v>
      </c>
      <c r="H11" s="10">
        <v>4</v>
      </c>
      <c r="I11" s="26">
        <v>6607.2519051999998</v>
      </c>
      <c r="J11" s="10">
        <v>11</v>
      </c>
      <c r="K11" s="26">
        <v>4078.8793110000001</v>
      </c>
      <c r="L11" s="10">
        <v>0</v>
      </c>
      <c r="M11" s="26">
        <v>0</v>
      </c>
      <c r="N11" s="10">
        <v>13</v>
      </c>
      <c r="O11" s="26">
        <v>5056.6112160000002</v>
      </c>
      <c r="P11" s="10">
        <v>0</v>
      </c>
      <c r="Q11" s="26">
        <v>0</v>
      </c>
      <c r="R11" s="10">
        <v>2</v>
      </c>
      <c r="S11" s="26">
        <v>5629.52</v>
      </c>
    </row>
    <row r="12" spans="1:19" s="4" customFormat="1" ht="15" customHeight="1" x14ac:dyDescent="0.2">
      <c r="A12" s="3" t="s">
        <v>156</v>
      </c>
      <c r="B12" s="10">
        <v>11</v>
      </c>
      <c r="C12" s="26">
        <v>1257.4000000000001</v>
      </c>
      <c r="D12" s="10">
        <v>11</v>
      </c>
      <c r="E12" s="26">
        <v>1257.4000000000001</v>
      </c>
      <c r="F12" s="10">
        <v>0</v>
      </c>
      <c r="G12" s="26">
        <v>0</v>
      </c>
      <c r="H12" s="10">
        <v>0</v>
      </c>
      <c r="I12" s="26">
        <v>0</v>
      </c>
      <c r="J12" s="10">
        <v>11</v>
      </c>
      <c r="K12" s="26">
        <v>1257.4000000000001</v>
      </c>
      <c r="L12" s="10">
        <v>1</v>
      </c>
      <c r="M12" s="26">
        <v>1.35</v>
      </c>
      <c r="N12" s="10">
        <v>10</v>
      </c>
      <c r="O12" s="26">
        <v>1256.05</v>
      </c>
      <c r="P12" s="10">
        <v>0</v>
      </c>
      <c r="Q12" s="26">
        <v>0</v>
      </c>
      <c r="R12" s="10">
        <v>0</v>
      </c>
      <c r="S12" s="26">
        <v>0</v>
      </c>
    </row>
    <row r="13" spans="1:19" s="4" customFormat="1" ht="15" customHeight="1" x14ac:dyDescent="0.2">
      <c r="A13" s="3" t="s">
        <v>157</v>
      </c>
      <c r="B13" s="10">
        <v>20</v>
      </c>
      <c r="C13" s="26">
        <v>8762.2018957</v>
      </c>
      <c r="D13" s="10">
        <v>20</v>
      </c>
      <c r="E13" s="26">
        <v>8762.2018957</v>
      </c>
      <c r="F13" s="10">
        <v>0</v>
      </c>
      <c r="G13" s="26">
        <v>0</v>
      </c>
      <c r="H13" s="10">
        <v>4</v>
      </c>
      <c r="I13" s="26">
        <v>6284.51</v>
      </c>
      <c r="J13" s="10">
        <v>16</v>
      </c>
      <c r="K13" s="26">
        <v>2477.6918959999998</v>
      </c>
      <c r="L13" s="10">
        <v>0</v>
      </c>
      <c r="M13" s="26">
        <v>0</v>
      </c>
      <c r="N13" s="10">
        <v>16</v>
      </c>
      <c r="O13" s="26">
        <v>2477.6918959999998</v>
      </c>
      <c r="P13" s="10">
        <v>0</v>
      </c>
      <c r="Q13" s="26">
        <v>0</v>
      </c>
      <c r="R13" s="10">
        <v>4</v>
      </c>
      <c r="S13" s="26">
        <v>6284.51</v>
      </c>
    </row>
    <row r="14" spans="1:19" s="4" customFormat="1" ht="15" customHeight="1" x14ac:dyDescent="0.2">
      <c r="A14" s="3" t="s">
        <v>158</v>
      </c>
      <c r="B14" s="10">
        <v>17</v>
      </c>
      <c r="C14" s="26">
        <v>1232.2280000000001</v>
      </c>
      <c r="D14" s="10">
        <v>17</v>
      </c>
      <c r="E14" s="26">
        <v>1232.2280000000001</v>
      </c>
      <c r="F14" s="10">
        <v>0</v>
      </c>
      <c r="G14" s="26">
        <v>0</v>
      </c>
      <c r="H14" s="10">
        <v>2</v>
      </c>
      <c r="I14" s="26">
        <v>706.79</v>
      </c>
      <c r="J14" s="10">
        <v>15</v>
      </c>
      <c r="K14" s="26">
        <v>525.43799999999999</v>
      </c>
      <c r="L14" s="10">
        <v>0</v>
      </c>
      <c r="M14" s="26">
        <v>0</v>
      </c>
      <c r="N14" s="10">
        <v>15</v>
      </c>
      <c r="O14" s="26">
        <v>525.44000000000005</v>
      </c>
      <c r="P14" s="10">
        <v>0</v>
      </c>
      <c r="Q14" s="26">
        <v>0</v>
      </c>
      <c r="R14" s="10">
        <v>2</v>
      </c>
      <c r="S14" s="26">
        <v>706.79</v>
      </c>
    </row>
    <row r="15" spans="1:19" s="4" customFormat="1" ht="15" customHeight="1" x14ac:dyDescent="0.2">
      <c r="A15" s="3" t="s">
        <v>159</v>
      </c>
      <c r="B15" s="10">
        <v>5</v>
      </c>
      <c r="C15" s="26">
        <v>55.5</v>
      </c>
      <c r="D15" s="10">
        <v>5</v>
      </c>
      <c r="E15" s="26">
        <v>55.5</v>
      </c>
      <c r="F15" s="10">
        <v>0</v>
      </c>
      <c r="G15" s="26">
        <v>0</v>
      </c>
      <c r="H15" s="10">
        <v>0</v>
      </c>
      <c r="I15" s="26">
        <v>0</v>
      </c>
      <c r="J15" s="10">
        <v>5</v>
      </c>
      <c r="K15" s="26">
        <v>55.5</v>
      </c>
      <c r="L15" s="10">
        <v>0</v>
      </c>
      <c r="M15" s="26">
        <v>0</v>
      </c>
      <c r="N15" s="10">
        <v>5</v>
      </c>
      <c r="O15" s="26">
        <v>55.5</v>
      </c>
      <c r="P15" s="10">
        <v>0</v>
      </c>
      <c r="Q15" s="26">
        <v>0</v>
      </c>
      <c r="R15" s="10">
        <v>0</v>
      </c>
      <c r="S15" s="26">
        <v>0</v>
      </c>
    </row>
    <row r="16" spans="1:19" s="4" customFormat="1" ht="25.5" customHeight="1" x14ac:dyDescent="0.2">
      <c r="A16" s="358" t="s">
        <v>1107</v>
      </c>
      <c r="B16" s="358"/>
      <c r="C16" s="358"/>
      <c r="D16" s="358"/>
      <c r="E16" s="358"/>
      <c r="F16" s="358"/>
      <c r="G16" s="358"/>
      <c r="H16" s="358"/>
      <c r="I16" s="358"/>
      <c r="J16" s="358"/>
      <c r="K16" s="358"/>
      <c r="L16" s="358"/>
      <c r="M16" s="358"/>
      <c r="N16" s="358"/>
      <c r="O16" s="358"/>
      <c r="P16" s="358"/>
      <c r="Q16" s="358"/>
      <c r="R16" s="358"/>
      <c r="S16" s="358"/>
    </row>
    <row r="17" spans="1:19" s="4" customFormat="1" ht="13.5" customHeight="1" x14ac:dyDescent="0.2">
      <c r="A17" s="357" t="s">
        <v>174</v>
      </c>
      <c r="B17" s="357"/>
      <c r="C17" s="357"/>
      <c r="D17" s="357"/>
      <c r="E17" s="357"/>
      <c r="F17" s="357"/>
      <c r="G17" s="357"/>
      <c r="H17" s="357"/>
      <c r="I17" s="357"/>
      <c r="J17" s="357"/>
      <c r="K17" s="357"/>
      <c r="L17" s="357"/>
      <c r="M17" s="357"/>
      <c r="N17" s="357"/>
      <c r="O17" s="357"/>
      <c r="P17" s="357"/>
      <c r="Q17" s="357"/>
      <c r="R17" s="357"/>
      <c r="S17" s="357"/>
    </row>
    <row r="18" spans="1:19" s="4" customFormat="1" ht="13.5" customHeight="1" x14ac:dyDescent="0.2">
      <c r="A18" s="358" t="s">
        <v>175</v>
      </c>
      <c r="B18" s="358"/>
      <c r="C18" s="358"/>
      <c r="D18" s="358"/>
      <c r="E18" s="358"/>
      <c r="F18" s="358"/>
      <c r="G18" s="358"/>
      <c r="H18" s="358"/>
      <c r="I18" s="358"/>
      <c r="J18" s="358"/>
      <c r="K18" s="358"/>
      <c r="L18" s="358"/>
      <c r="M18" s="358"/>
      <c r="N18" s="358"/>
      <c r="O18" s="358"/>
      <c r="P18" s="358"/>
      <c r="Q18" s="358"/>
      <c r="R18" s="358"/>
      <c r="S18" s="358"/>
    </row>
    <row r="19" spans="1:19" s="4" customFormat="1" ht="13.5" customHeight="1" x14ac:dyDescent="0.2">
      <c r="A19" s="357" t="s">
        <v>104</v>
      </c>
      <c r="B19" s="357"/>
      <c r="C19" s="357"/>
      <c r="D19" s="357"/>
      <c r="E19" s="357"/>
      <c r="F19" s="357"/>
      <c r="G19" s="357"/>
      <c r="H19" s="357"/>
      <c r="I19" s="357"/>
      <c r="J19" s="357"/>
      <c r="K19" s="357"/>
      <c r="L19" s="357"/>
      <c r="M19" s="357"/>
      <c r="N19" s="357"/>
      <c r="O19" s="357"/>
      <c r="P19" s="357"/>
      <c r="Q19" s="357"/>
      <c r="R19" s="357"/>
      <c r="S19" s="357"/>
    </row>
    <row r="20" spans="1:19" s="4" customFormat="1" ht="13.5" customHeight="1" x14ac:dyDescent="0.2">
      <c r="A20" s="357" t="s">
        <v>123</v>
      </c>
      <c r="B20" s="357"/>
      <c r="C20" s="357"/>
      <c r="D20" s="357"/>
      <c r="E20" s="357"/>
      <c r="F20" s="357"/>
      <c r="G20" s="357"/>
      <c r="H20" s="357"/>
      <c r="I20" s="357"/>
      <c r="J20" s="357"/>
      <c r="K20" s="357"/>
      <c r="L20" s="357"/>
      <c r="M20" s="357"/>
      <c r="N20" s="357"/>
      <c r="O20" s="357"/>
      <c r="P20" s="357"/>
      <c r="Q20" s="357"/>
      <c r="R20" s="357"/>
      <c r="S20" s="357"/>
    </row>
    <row r="21" spans="1:19" s="4" customFormat="1" ht="26.1" customHeight="1" x14ac:dyDescent="0.2"/>
  </sheetData>
  <mergeCells count="20">
    <mergeCell ref="A1:R1"/>
    <mergeCell ref="A2:A5"/>
    <mergeCell ref="B2:C4"/>
    <mergeCell ref="D2:G2"/>
    <mergeCell ref="H2:K2"/>
    <mergeCell ref="L2:S2"/>
    <mergeCell ref="D3:E4"/>
    <mergeCell ref="F3:G4"/>
    <mergeCell ref="H3:I4"/>
    <mergeCell ref="J3:K4"/>
    <mergeCell ref="A17:S17"/>
    <mergeCell ref="A18:S18"/>
    <mergeCell ref="A20:S20"/>
    <mergeCell ref="A19:S19"/>
    <mergeCell ref="L3:O3"/>
    <mergeCell ref="P3:Q4"/>
    <mergeCell ref="R3:S4"/>
    <mergeCell ref="L4:M4"/>
    <mergeCell ref="N4:O4"/>
    <mergeCell ref="A16:S16"/>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selection activeCell="A33" sqref="A33:J33"/>
    </sheetView>
  </sheetViews>
  <sheetFormatPr defaultRowHeight="12.75" x14ac:dyDescent="0.2"/>
  <cols>
    <col min="1" max="1" width="30" bestFit="1" customWidth="1"/>
    <col min="2" max="13" width="14.7109375" bestFit="1" customWidth="1"/>
    <col min="14" max="14" width="11.7109375" bestFit="1" customWidth="1"/>
    <col min="15" max="15" width="17.7109375" bestFit="1" customWidth="1"/>
    <col min="16" max="17" width="14.7109375" bestFit="1" customWidth="1"/>
    <col min="18" max="18" width="4.7109375" bestFit="1" customWidth="1"/>
  </cols>
  <sheetData>
    <row r="1" spans="1:17" ht="16.5" customHeight="1" x14ac:dyDescent="0.2">
      <c r="A1" s="373" t="s">
        <v>698</v>
      </c>
      <c r="B1" s="373"/>
      <c r="C1" s="373"/>
      <c r="D1" s="373"/>
      <c r="E1" s="373"/>
      <c r="F1" s="373"/>
      <c r="G1" s="373"/>
      <c r="H1" s="373"/>
      <c r="I1" s="373"/>
      <c r="J1" s="373"/>
      <c r="K1" s="373"/>
      <c r="L1" s="373"/>
      <c r="M1" s="373"/>
      <c r="N1" s="373"/>
      <c r="O1" s="373"/>
      <c r="P1" s="373"/>
      <c r="Q1" s="373"/>
    </row>
    <row r="2" spans="1:17" s="4" customFormat="1" ht="18" customHeight="1" x14ac:dyDescent="0.2">
      <c r="A2" s="347" t="s">
        <v>679</v>
      </c>
      <c r="B2" s="359" t="s">
        <v>68</v>
      </c>
      <c r="C2" s="360"/>
      <c r="D2" s="360"/>
      <c r="E2" s="360"/>
      <c r="F2" s="360"/>
      <c r="G2" s="360"/>
      <c r="H2" s="360"/>
      <c r="I2" s="361"/>
      <c r="J2" s="359" t="s">
        <v>69</v>
      </c>
      <c r="K2" s="360"/>
      <c r="L2" s="360"/>
      <c r="M2" s="360"/>
      <c r="N2" s="360"/>
      <c r="O2" s="360"/>
      <c r="P2" s="360"/>
      <c r="Q2" s="361"/>
    </row>
    <row r="3" spans="1:17" s="4" customFormat="1" ht="18" customHeight="1" x14ac:dyDescent="0.2">
      <c r="A3" s="348"/>
      <c r="B3" s="359" t="s">
        <v>699</v>
      </c>
      <c r="C3" s="360"/>
      <c r="D3" s="360"/>
      <c r="E3" s="361"/>
      <c r="F3" s="359" t="s">
        <v>700</v>
      </c>
      <c r="G3" s="360"/>
      <c r="H3" s="360"/>
      <c r="I3" s="361"/>
      <c r="J3" s="359" t="s">
        <v>699</v>
      </c>
      <c r="K3" s="360"/>
      <c r="L3" s="360"/>
      <c r="M3" s="361"/>
      <c r="N3" s="359" t="s">
        <v>700</v>
      </c>
      <c r="O3" s="360"/>
      <c r="P3" s="360"/>
      <c r="Q3" s="361"/>
    </row>
    <row r="4" spans="1:17" s="4" customFormat="1" ht="17.25" customHeight="1" x14ac:dyDescent="0.2">
      <c r="A4" s="349"/>
      <c r="B4" s="6" t="s">
        <v>701</v>
      </c>
      <c r="C4" s="6" t="s">
        <v>702</v>
      </c>
      <c r="D4" s="6" t="s">
        <v>677</v>
      </c>
      <c r="E4" s="8" t="s">
        <v>146</v>
      </c>
      <c r="F4" s="8" t="s">
        <v>701</v>
      </c>
      <c r="G4" s="8" t="s">
        <v>702</v>
      </c>
      <c r="H4" s="8" t="s">
        <v>677</v>
      </c>
      <c r="I4" s="8" t="s">
        <v>146</v>
      </c>
      <c r="J4" s="6" t="s">
        <v>701</v>
      </c>
      <c r="K4" s="6" t="s">
        <v>702</v>
      </c>
      <c r="L4" s="6" t="s">
        <v>677</v>
      </c>
      <c r="M4" s="8" t="s">
        <v>146</v>
      </c>
      <c r="N4" s="8" t="s">
        <v>701</v>
      </c>
      <c r="O4" s="8" t="s">
        <v>702</v>
      </c>
      <c r="P4" s="8" t="s">
        <v>677</v>
      </c>
      <c r="Q4" s="8" t="s">
        <v>146</v>
      </c>
    </row>
    <row r="5" spans="1:17" s="4" customFormat="1" ht="28.5" customHeight="1" x14ac:dyDescent="0.2">
      <c r="A5" s="11" t="s">
        <v>683</v>
      </c>
      <c r="B5" s="25">
        <v>343</v>
      </c>
      <c r="C5" s="25">
        <v>983</v>
      </c>
      <c r="D5" s="25">
        <v>31</v>
      </c>
      <c r="E5" s="25">
        <v>1357</v>
      </c>
      <c r="F5" s="31">
        <v>9504514</v>
      </c>
      <c r="G5" s="31">
        <v>1237976</v>
      </c>
      <c r="H5" s="25">
        <v>5592</v>
      </c>
      <c r="I5" s="41">
        <v>10748082</v>
      </c>
      <c r="J5" s="25">
        <v>323</v>
      </c>
      <c r="K5" s="25">
        <v>903</v>
      </c>
      <c r="L5" s="25">
        <v>25</v>
      </c>
      <c r="M5" s="25">
        <v>1251</v>
      </c>
      <c r="N5" s="41">
        <v>10109636</v>
      </c>
      <c r="O5" s="31">
        <v>1211051</v>
      </c>
      <c r="P5" s="25">
        <v>4841</v>
      </c>
      <c r="Q5" s="41">
        <v>11325528</v>
      </c>
    </row>
    <row r="6" spans="1:17" s="4" customFormat="1" ht="28.5" customHeight="1" x14ac:dyDescent="0.2">
      <c r="A6" s="11" t="s">
        <v>684</v>
      </c>
      <c r="B6" s="25">
        <v>52</v>
      </c>
      <c r="C6" s="25">
        <v>0</v>
      </c>
      <c r="D6" s="25">
        <v>0</v>
      </c>
      <c r="E6" s="25">
        <v>52</v>
      </c>
      <c r="F6" s="31">
        <v>1095226</v>
      </c>
      <c r="G6" s="25">
        <v>0</v>
      </c>
      <c r="H6" s="25">
        <v>0</v>
      </c>
      <c r="I6" s="31">
        <v>1095226</v>
      </c>
      <c r="J6" s="25">
        <v>55</v>
      </c>
      <c r="K6" s="25">
        <v>0</v>
      </c>
      <c r="L6" s="25">
        <v>0</v>
      </c>
      <c r="M6" s="25">
        <v>55</v>
      </c>
      <c r="N6" s="31">
        <v>1518087</v>
      </c>
      <c r="O6" s="25">
        <v>0</v>
      </c>
      <c r="P6" s="25">
        <v>0</v>
      </c>
      <c r="Q6" s="31">
        <v>1518087</v>
      </c>
    </row>
    <row r="7" spans="1:17" s="4" customFormat="1" ht="28.5" customHeight="1" x14ac:dyDescent="0.2">
      <c r="A7" s="11" t="s">
        <v>685</v>
      </c>
      <c r="B7" s="25">
        <v>38</v>
      </c>
      <c r="C7" s="25">
        <v>0</v>
      </c>
      <c r="D7" s="25">
        <v>0</v>
      </c>
      <c r="E7" s="25">
        <v>38</v>
      </c>
      <c r="F7" s="25">
        <v>75553</v>
      </c>
      <c r="G7" s="25">
        <v>0</v>
      </c>
      <c r="H7" s="25">
        <v>0</v>
      </c>
      <c r="I7" s="25">
        <v>75553</v>
      </c>
      <c r="J7" s="25">
        <v>28</v>
      </c>
      <c r="K7" s="25">
        <v>0</v>
      </c>
      <c r="L7" s="25">
        <v>0</v>
      </c>
      <c r="M7" s="25">
        <v>28</v>
      </c>
      <c r="N7" s="25">
        <v>64066</v>
      </c>
      <c r="O7" s="25">
        <v>0</v>
      </c>
      <c r="P7" s="25">
        <v>0</v>
      </c>
      <c r="Q7" s="25">
        <v>64066</v>
      </c>
    </row>
    <row r="8" spans="1:17" s="4" customFormat="1" ht="28.5" customHeight="1" x14ac:dyDescent="0.2">
      <c r="A8" s="11" t="s">
        <v>686</v>
      </c>
      <c r="B8" s="25">
        <v>253</v>
      </c>
      <c r="C8" s="25">
        <v>974</v>
      </c>
      <c r="D8" s="25">
        <v>31</v>
      </c>
      <c r="E8" s="25">
        <v>1258</v>
      </c>
      <c r="F8" s="31">
        <v>8333735</v>
      </c>
      <c r="G8" s="31">
        <v>1237891</v>
      </c>
      <c r="H8" s="25">
        <v>5592</v>
      </c>
      <c r="I8" s="31">
        <v>9577218</v>
      </c>
      <c r="J8" s="25">
        <v>240</v>
      </c>
      <c r="K8" s="25">
        <v>893</v>
      </c>
      <c r="L8" s="25">
        <v>25</v>
      </c>
      <c r="M8" s="25">
        <v>1158</v>
      </c>
      <c r="N8" s="31">
        <v>8527483</v>
      </c>
      <c r="O8" s="31">
        <v>1210954</v>
      </c>
      <c r="P8" s="25">
        <v>4841</v>
      </c>
      <c r="Q8" s="31">
        <v>9743278</v>
      </c>
    </row>
    <row r="9" spans="1:17" s="4" customFormat="1" ht="28.5" customHeight="1" x14ac:dyDescent="0.2">
      <c r="A9" s="11" t="s">
        <v>687</v>
      </c>
      <c r="B9" s="25">
        <v>0</v>
      </c>
      <c r="C9" s="25">
        <v>0</v>
      </c>
      <c r="D9" s="25">
        <v>0</v>
      </c>
      <c r="E9" s="25">
        <v>0</v>
      </c>
      <c r="F9" s="25">
        <v>0</v>
      </c>
      <c r="G9" s="25">
        <v>0</v>
      </c>
      <c r="H9" s="25">
        <v>0</v>
      </c>
      <c r="I9" s="25">
        <v>0</v>
      </c>
      <c r="J9" s="25">
        <v>0</v>
      </c>
      <c r="K9" s="25">
        <v>0</v>
      </c>
      <c r="L9" s="25">
        <v>0</v>
      </c>
      <c r="M9" s="25">
        <v>0</v>
      </c>
      <c r="N9" s="25">
        <v>0</v>
      </c>
      <c r="O9" s="25">
        <v>0</v>
      </c>
      <c r="P9" s="25">
        <v>0</v>
      </c>
      <c r="Q9" s="25">
        <v>0</v>
      </c>
    </row>
    <row r="10" spans="1:17" s="4" customFormat="1" ht="28.5" customHeight="1" x14ac:dyDescent="0.2">
      <c r="A10" s="11" t="s">
        <v>688</v>
      </c>
      <c r="B10" s="25">
        <v>0</v>
      </c>
      <c r="C10" s="25">
        <v>9</v>
      </c>
      <c r="D10" s="25">
        <v>0</v>
      </c>
      <c r="E10" s="25">
        <v>9</v>
      </c>
      <c r="F10" s="25">
        <v>0</v>
      </c>
      <c r="G10" s="25">
        <v>85</v>
      </c>
      <c r="H10" s="25">
        <v>0</v>
      </c>
      <c r="I10" s="25">
        <v>85</v>
      </c>
      <c r="J10" s="25">
        <v>0</v>
      </c>
      <c r="K10" s="25">
        <v>10</v>
      </c>
      <c r="L10" s="25">
        <v>0</v>
      </c>
      <c r="M10" s="25">
        <v>10</v>
      </c>
      <c r="N10" s="25">
        <v>0</v>
      </c>
      <c r="O10" s="25">
        <v>97</v>
      </c>
      <c r="P10" s="25">
        <v>0</v>
      </c>
      <c r="Q10" s="25">
        <v>97</v>
      </c>
    </row>
    <row r="11" spans="1:17" s="4" customFormat="1" ht="28.5" customHeight="1" x14ac:dyDescent="0.2">
      <c r="A11" s="11" t="s">
        <v>689</v>
      </c>
      <c r="B11" s="25">
        <v>370</v>
      </c>
      <c r="C11" s="25">
        <v>144</v>
      </c>
      <c r="D11" s="25">
        <v>0</v>
      </c>
      <c r="E11" s="25">
        <v>514</v>
      </c>
      <c r="F11" s="41">
        <v>51633997</v>
      </c>
      <c r="G11" s="31">
        <v>1900988</v>
      </c>
      <c r="H11" s="25">
        <v>0</v>
      </c>
      <c r="I11" s="41">
        <v>53534985</v>
      </c>
      <c r="J11" s="25">
        <v>399</v>
      </c>
      <c r="K11" s="25">
        <v>145</v>
      </c>
      <c r="L11" s="25">
        <v>1</v>
      </c>
      <c r="M11" s="25">
        <v>545</v>
      </c>
      <c r="N11" s="41">
        <v>58904010</v>
      </c>
      <c r="O11" s="31">
        <v>1852339</v>
      </c>
      <c r="P11" s="25">
        <v>12017</v>
      </c>
      <c r="Q11" s="41">
        <v>60768366</v>
      </c>
    </row>
    <row r="12" spans="1:17" s="4" customFormat="1" ht="28.5" customHeight="1" x14ac:dyDescent="0.2">
      <c r="A12" s="11" t="s">
        <v>690</v>
      </c>
      <c r="B12" s="25">
        <v>44</v>
      </c>
      <c r="C12" s="25">
        <v>28</v>
      </c>
      <c r="D12" s="25">
        <v>0</v>
      </c>
      <c r="E12" s="25">
        <v>72</v>
      </c>
      <c r="F12" s="31">
        <v>9781472</v>
      </c>
      <c r="G12" s="31">
        <v>633215</v>
      </c>
      <c r="H12" s="25">
        <v>0</v>
      </c>
      <c r="I12" s="41">
        <v>10414687</v>
      </c>
      <c r="J12" s="25">
        <v>42</v>
      </c>
      <c r="K12" s="25">
        <v>28</v>
      </c>
      <c r="L12" s="25">
        <v>0</v>
      </c>
      <c r="M12" s="25">
        <v>70</v>
      </c>
      <c r="N12" s="41">
        <v>10699627</v>
      </c>
      <c r="O12" s="31">
        <v>517810</v>
      </c>
      <c r="P12" s="25">
        <v>0</v>
      </c>
      <c r="Q12" s="41">
        <v>11217437</v>
      </c>
    </row>
    <row r="13" spans="1:17" s="4" customFormat="1" ht="28.5" customHeight="1" x14ac:dyDescent="0.2">
      <c r="A13" s="11" t="s">
        <v>691</v>
      </c>
      <c r="B13" s="25">
        <v>326</v>
      </c>
      <c r="C13" s="25">
        <v>116</v>
      </c>
      <c r="D13" s="25">
        <v>0</v>
      </c>
      <c r="E13" s="25">
        <v>442</v>
      </c>
      <c r="F13" s="41">
        <v>41852525</v>
      </c>
      <c r="G13" s="31">
        <v>1267773</v>
      </c>
      <c r="H13" s="25">
        <v>0</v>
      </c>
      <c r="I13" s="41">
        <v>43120298</v>
      </c>
      <c r="J13" s="25">
        <v>357</v>
      </c>
      <c r="K13" s="25">
        <v>117</v>
      </c>
      <c r="L13" s="25">
        <v>1</v>
      </c>
      <c r="M13" s="25">
        <v>475</v>
      </c>
      <c r="N13" s="41">
        <v>48204383</v>
      </c>
      <c r="O13" s="31">
        <v>1334529</v>
      </c>
      <c r="P13" s="25">
        <v>12017</v>
      </c>
      <c r="Q13" s="41">
        <v>49550929</v>
      </c>
    </row>
    <row r="14" spans="1:17" s="4" customFormat="1" ht="28.5" customHeight="1" x14ac:dyDescent="0.2">
      <c r="A14" s="11" t="s">
        <v>692</v>
      </c>
      <c r="B14" s="25">
        <v>31</v>
      </c>
      <c r="C14" s="25">
        <v>0</v>
      </c>
      <c r="D14" s="25">
        <v>0</v>
      </c>
      <c r="E14" s="25">
        <v>31</v>
      </c>
      <c r="F14" s="31">
        <v>5889085</v>
      </c>
      <c r="G14" s="25">
        <v>0</v>
      </c>
      <c r="H14" s="25">
        <v>0</v>
      </c>
      <c r="I14" s="31">
        <v>5889085</v>
      </c>
      <c r="J14" s="25">
        <v>26</v>
      </c>
      <c r="K14" s="25">
        <v>0</v>
      </c>
      <c r="L14" s="25">
        <v>0</v>
      </c>
      <c r="M14" s="25">
        <v>26</v>
      </c>
      <c r="N14" s="31">
        <v>6369889</v>
      </c>
      <c r="O14" s="25">
        <v>0</v>
      </c>
      <c r="P14" s="25">
        <v>0</v>
      </c>
      <c r="Q14" s="31">
        <v>6369889</v>
      </c>
    </row>
    <row r="15" spans="1:17" s="4" customFormat="1" ht="28.5" customHeight="1" x14ac:dyDescent="0.2">
      <c r="A15" s="11" t="s">
        <v>693</v>
      </c>
      <c r="B15" s="10">
        <v>68</v>
      </c>
      <c r="C15" s="10">
        <v>0</v>
      </c>
      <c r="D15" s="10">
        <v>0</v>
      </c>
      <c r="E15" s="10">
        <v>68</v>
      </c>
      <c r="F15" s="10">
        <v>1081290</v>
      </c>
      <c r="G15" s="10">
        <v>0</v>
      </c>
      <c r="H15" s="10">
        <v>0</v>
      </c>
      <c r="I15" s="10">
        <v>1081290</v>
      </c>
      <c r="J15" s="25">
        <v>73</v>
      </c>
      <c r="K15" s="25">
        <v>0</v>
      </c>
      <c r="L15" s="25">
        <v>0</v>
      </c>
      <c r="M15" s="25">
        <v>73</v>
      </c>
      <c r="N15" s="31">
        <v>1152399</v>
      </c>
      <c r="O15" s="25">
        <v>0</v>
      </c>
      <c r="P15" s="25">
        <v>0</v>
      </c>
      <c r="Q15" s="31">
        <v>1152399</v>
      </c>
    </row>
    <row r="16" spans="1:17" s="4" customFormat="1" ht="28.5" customHeight="1" x14ac:dyDescent="0.2">
      <c r="A16" s="11" t="s">
        <v>694</v>
      </c>
      <c r="B16" s="25">
        <v>12</v>
      </c>
      <c r="C16" s="25">
        <v>0</v>
      </c>
      <c r="D16" s="25">
        <v>0</v>
      </c>
      <c r="E16" s="25">
        <v>12</v>
      </c>
      <c r="F16" s="31">
        <v>329343</v>
      </c>
      <c r="G16" s="25">
        <v>0</v>
      </c>
      <c r="H16" s="25">
        <v>0</v>
      </c>
      <c r="I16" s="31">
        <v>329343</v>
      </c>
      <c r="J16" s="25">
        <v>12</v>
      </c>
      <c r="K16" s="25">
        <v>0</v>
      </c>
      <c r="L16" s="25">
        <v>0</v>
      </c>
      <c r="M16" s="25">
        <v>12</v>
      </c>
      <c r="N16" s="31">
        <v>323709</v>
      </c>
      <c r="O16" s="25">
        <v>0</v>
      </c>
      <c r="P16" s="25">
        <v>0</v>
      </c>
      <c r="Q16" s="31">
        <v>323709</v>
      </c>
    </row>
    <row r="17" spans="1:17" s="4" customFormat="1" ht="28.5" customHeight="1" x14ac:dyDescent="0.2">
      <c r="A17" s="11" t="s">
        <v>695</v>
      </c>
      <c r="B17" s="25">
        <v>56</v>
      </c>
      <c r="C17" s="25">
        <v>0</v>
      </c>
      <c r="D17" s="25">
        <v>0</v>
      </c>
      <c r="E17" s="25">
        <v>56</v>
      </c>
      <c r="F17" s="31">
        <v>751947</v>
      </c>
      <c r="G17" s="25">
        <v>0</v>
      </c>
      <c r="H17" s="25">
        <v>0</v>
      </c>
      <c r="I17" s="31">
        <v>751947</v>
      </c>
      <c r="J17" s="25">
        <v>61</v>
      </c>
      <c r="K17" s="25">
        <v>0</v>
      </c>
      <c r="L17" s="25">
        <v>0</v>
      </c>
      <c r="M17" s="25">
        <v>61</v>
      </c>
      <c r="N17" s="31">
        <v>828690</v>
      </c>
      <c r="O17" s="25">
        <v>0</v>
      </c>
      <c r="P17" s="25">
        <v>0</v>
      </c>
      <c r="Q17" s="31">
        <v>828690</v>
      </c>
    </row>
    <row r="18" spans="1:17" s="4" customFormat="1" ht="28.5" customHeight="1" x14ac:dyDescent="0.2">
      <c r="A18" s="11" t="s">
        <v>696</v>
      </c>
      <c r="B18" s="25">
        <v>28</v>
      </c>
      <c r="C18" s="25">
        <v>0</v>
      </c>
      <c r="D18" s="25">
        <v>0</v>
      </c>
      <c r="E18" s="25">
        <v>28</v>
      </c>
      <c r="F18" s="25">
        <v>93859</v>
      </c>
      <c r="G18" s="25">
        <v>0</v>
      </c>
      <c r="H18" s="25">
        <v>0</v>
      </c>
      <c r="I18" s="25">
        <v>93859</v>
      </c>
      <c r="J18" s="25">
        <v>29</v>
      </c>
      <c r="K18" s="25">
        <v>0</v>
      </c>
      <c r="L18" s="25">
        <v>0</v>
      </c>
      <c r="M18" s="25">
        <v>29</v>
      </c>
      <c r="N18" s="31">
        <v>120943</v>
      </c>
      <c r="O18" s="25">
        <v>0</v>
      </c>
      <c r="P18" s="25">
        <v>0</v>
      </c>
      <c r="Q18" s="31">
        <v>120943</v>
      </c>
    </row>
    <row r="19" spans="1:17" s="4" customFormat="1" ht="28.5" customHeight="1" x14ac:dyDescent="0.2">
      <c r="A19" s="11" t="s">
        <v>697</v>
      </c>
      <c r="B19" s="25">
        <v>840</v>
      </c>
      <c r="C19" s="25">
        <v>1127</v>
      </c>
      <c r="D19" s="25">
        <v>31</v>
      </c>
      <c r="E19" s="25">
        <v>1998</v>
      </c>
      <c r="F19" s="41">
        <v>68202745</v>
      </c>
      <c r="G19" s="31">
        <v>3138964</v>
      </c>
      <c r="H19" s="25">
        <v>5592</v>
      </c>
      <c r="I19" s="41">
        <v>71347301</v>
      </c>
      <c r="J19" s="25">
        <v>850</v>
      </c>
      <c r="K19" s="25">
        <v>1048</v>
      </c>
      <c r="L19" s="25">
        <v>26</v>
      </c>
      <c r="M19" s="25">
        <v>1924</v>
      </c>
      <c r="N19" s="41">
        <v>76656877</v>
      </c>
      <c r="O19" s="31">
        <v>3063390</v>
      </c>
      <c r="P19" s="25">
        <v>16858</v>
      </c>
      <c r="Q19" s="41">
        <v>79737125</v>
      </c>
    </row>
    <row r="20" spans="1:17" s="4" customFormat="1" ht="14.25" customHeight="1" x14ac:dyDescent="0.2">
      <c r="A20" s="357" t="s">
        <v>1127</v>
      </c>
      <c r="B20" s="357"/>
      <c r="C20" s="357"/>
      <c r="D20" s="357"/>
      <c r="E20" s="357"/>
      <c r="F20" s="357"/>
      <c r="G20" s="357"/>
      <c r="H20" s="357"/>
      <c r="I20" s="357"/>
      <c r="J20" s="357"/>
      <c r="K20" s="357"/>
      <c r="L20" s="357"/>
      <c r="M20" s="357"/>
      <c r="N20" s="357"/>
    </row>
    <row r="21" spans="1:17" s="4" customFormat="1" ht="13.5" customHeight="1" x14ac:dyDescent="0.2">
      <c r="A21" s="357" t="s">
        <v>104</v>
      </c>
      <c r="B21" s="357"/>
      <c r="C21" s="357"/>
      <c r="D21" s="357"/>
      <c r="E21" s="357"/>
      <c r="F21" s="357"/>
      <c r="G21" s="357"/>
      <c r="H21" s="357"/>
      <c r="I21" s="357"/>
      <c r="J21" s="357"/>
      <c r="K21" s="357"/>
      <c r="L21" s="357"/>
      <c r="M21" s="357"/>
      <c r="N21" s="357"/>
    </row>
    <row r="22" spans="1:17" s="4" customFormat="1" ht="13.5" customHeight="1" x14ac:dyDescent="0.2">
      <c r="A22" s="357" t="s">
        <v>123</v>
      </c>
      <c r="B22" s="357"/>
      <c r="C22" s="357"/>
      <c r="D22" s="357"/>
      <c r="E22" s="357"/>
      <c r="F22" s="357"/>
      <c r="G22" s="357"/>
      <c r="H22" s="357"/>
      <c r="I22" s="357"/>
      <c r="J22" s="357"/>
      <c r="K22" s="357"/>
      <c r="L22" s="357"/>
      <c r="M22" s="357"/>
      <c r="N22" s="357"/>
    </row>
    <row r="23" spans="1:17" s="4" customFormat="1" ht="26.85" customHeight="1" x14ac:dyDescent="0.2"/>
  </sheetData>
  <mergeCells count="11">
    <mergeCell ref="N3:Q3"/>
    <mergeCell ref="A20:N20"/>
    <mergeCell ref="A21:N21"/>
    <mergeCell ref="A22:N22"/>
    <mergeCell ref="A1:Q1"/>
    <mergeCell ref="A2:A4"/>
    <mergeCell ref="B2:I2"/>
    <mergeCell ref="J2:Q2"/>
    <mergeCell ref="B3:E3"/>
    <mergeCell ref="F3:I3"/>
    <mergeCell ref="J3:M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33" sqref="A33:J33"/>
    </sheetView>
  </sheetViews>
  <sheetFormatPr defaultRowHeight="12.75" x14ac:dyDescent="0.2"/>
  <cols>
    <col min="1" max="1" width="11.5703125" style="85" customWidth="1"/>
    <col min="2" max="7" width="12.140625" style="85" customWidth="1"/>
    <col min="8" max="8" width="15" style="85" customWidth="1"/>
    <col min="9" max="9" width="9.7109375" style="85" customWidth="1"/>
    <col min="10" max="10" width="19.42578125" style="85" customWidth="1"/>
    <col min="11" max="11" width="4.7109375" style="85" customWidth="1"/>
    <col min="12" max="16384" width="9.140625" style="85"/>
  </cols>
  <sheetData>
    <row r="1" spans="1:12" s="86" customFormat="1" ht="15.75" customHeight="1" x14ac:dyDescent="0.2">
      <c r="A1" s="460" t="s">
        <v>703</v>
      </c>
      <c r="B1" s="460"/>
      <c r="C1" s="460"/>
      <c r="D1" s="460"/>
      <c r="E1" s="460"/>
      <c r="F1" s="460"/>
      <c r="G1" s="460"/>
      <c r="H1" s="460"/>
      <c r="I1" s="460"/>
    </row>
    <row r="2" spans="1:12" s="86" customFormat="1" ht="18.75" customHeight="1" x14ac:dyDescent="0.2">
      <c r="A2" s="438" t="s">
        <v>704</v>
      </c>
      <c r="B2" s="439" t="s">
        <v>118</v>
      </c>
      <c r="C2" s="439"/>
      <c r="D2" s="439"/>
      <c r="E2" s="439" t="s">
        <v>170</v>
      </c>
      <c r="F2" s="439"/>
      <c r="G2" s="439"/>
      <c r="H2" s="439" t="s">
        <v>146</v>
      </c>
      <c r="I2" s="439"/>
      <c r="J2" s="439"/>
    </row>
    <row r="3" spans="1:12" s="86" customFormat="1" ht="34.5" customHeight="1" x14ac:dyDescent="0.2">
      <c r="A3" s="438"/>
      <c r="B3" s="99" t="s">
        <v>705</v>
      </c>
      <c r="C3" s="99" t="s">
        <v>706</v>
      </c>
      <c r="D3" s="99" t="s">
        <v>707</v>
      </c>
      <c r="E3" s="99" t="s">
        <v>705</v>
      </c>
      <c r="F3" s="99" t="s">
        <v>706</v>
      </c>
      <c r="G3" s="99" t="s">
        <v>707</v>
      </c>
      <c r="H3" s="99" t="s">
        <v>705</v>
      </c>
      <c r="I3" s="99" t="s">
        <v>706</v>
      </c>
      <c r="J3" s="99" t="s">
        <v>708</v>
      </c>
    </row>
    <row r="4" spans="1:12" s="86" customFormat="1" ht="22.5" customHeight="1" x14ac:dyDescent="0.2">
      <c r="A4" s="115" t="s">
        <v>68</v>
      </c>
      <c r="B4" s="114">
        <v>667008.81999999995</v>
      </c>
      <c r="C4" s="114">
        <v>525239.54</v>
      </c>
      <c r="D4" s="114">
        <v>141769.28</v>
      </c>
      <c r="E4" s="114">
        <v>1825230.98</v>
      </c>
      <c r="F4" s="114">
        <v>1454514.96</v>
      </c>
      <c r="G4" s="114">
        <v>370715.95</v>
      </c>
      <c r="H4" s="114">
        <v>2492239.7999999998</v>
      </c>
      <c r="I4" s="114">
        <v>1979754.5</v>
      </c>
      <c r="J4" s="114">
        <v>512485.23</v>
      </c>
    </row>
    <row r="5" spans="1:12" s="86" customFormat="1" ht="22.5" customHeight="1" x14ac:dyDescent="0.2">
      <c r="A5" s="115" t="s">
        <v>69</v>
      </c>
      <c r="B5" s="114">
        <v>495174.02</v>
      </c>
      <c r="C5" s="114">
        <v>411883.52000000002</v>
      </c>
      <c r="D5" s="113">
        <v>83290.5</v>
      </c>
      <c r="E5" s="114">
        <v>1330163.05</v>
      </c>
      <c r="F5" s="114">
        <v>1154116.1399999999</v>
      </c>
      <c r="G5" s="114">
        <v>204218.01</v>
      </c>
      <c r="H5" s="114">
        <v>1825337.07</v>
      </c>
      <c r="I5" s="114">
        <v>1565999.66</v>
      </c>
      <c r="J5" s="114">
        <v>287508.36</v>
      </c>
    </row>
    <row r="6" spans="1:12" s="86" customFormat="1" ht="22.5" customHeight="1" x14ac:dyDescent="0.2">
      <c r="A6" s="115" t="s">
        <v>152</v>
      </c>
      <c r="B6" s="113">
        <v>57598.19</v>
      </c>
      <c r="C6" s="113">
        <v>46304.73</v>
      </c>
      <c r="D6" s="113">
        <v>11293.46</v>
      </c>
      <c r="E6" s="114">
        <v>171450.16</v>
      </c>
      <c r="F6" s="114">
        <v>151285.34</v>
      </c>
      <c r="G6" s="113">
        <v>20164.82</v>
      </c>
      <c r="H6" s="114">
        <v>229048.35</v>
      </c>
      <c r="I6" s="114">
        <v>197590.07</v>
      </c>
      <c r="J6" s="113">
        <v>31458.28</v>
      </c>
    </row>
    <row r="7" spans="1:12" s="86" customFormat="1" ht="22.5" customHeight="1" x14ac:dyDescent="0.2">
      <c r="A7" s="115" t="s">
        <v>153</v>
      </c>
      <c r="B7" s="113">
        <v>68739.62</v>
      </c>
      <c r="C7" s="113">
        <v>55120.800000000003</v>
      </c>
      <c r="D7" s="113">
        <v>13618.82</v>
      </c>
      <c r="E7" s="114">
        <v>174469.22</v>
      </c>
      <c r="F7" s="114">
        <v>188554.77</v>
      </c>
      <c r="G7" s="113">
        <v>14085.55</v>
      </c>
      <c r="H7" s="114">
        <v>243208.84</v>
      </c>
      <c r="I7" s="114">
        <v>243675.57</v>
      </c>
      <c r="J7" s="113">
        <v>27704.37</v>
      </c>
    </row>
    <row r="8" spans="1:12" s="86" customFormat="1" ht="22.5" customHeight="1" x14ac:dyDescent="0.2">
      <c r="A8" s="115" t="s">
        <v>154</v>
      </c>
      <c r="B8" s="113">
        <v>57543.15</v>
      </c>
      <c r="C8" s="113">
        <v>48100.59</v>
      </c>
      <c r="D8" s="113">
        <v>9442.56</v>
      </c>
      <c r="E8" s="114">
        <v>185365.02</v>
      </c>
      <c r="F8" s="114">
        <v>144950.09</v>
      </c>
      <c r="G8" s="113">
        <v>40414.93</v>
      </c>
      <c r="H8" s="114">
        <v>242908.17</v>
      </c>
      <c r="I8" s="114">
        <v>193050.68</v>
      </c>
      <c r="J8" s="113">
        <v>49857.49</v>
      </c>
    </row>
    <row r="9" spans="1:12" s="86" customFormat="1" ht="22.5" customHeight="1" x14ac:dyDescent="0.2">
      <c r="A9" s="115" t="s">
        <v>155</v>
      </c>
      <c r="B9" s="113">
        <v>59897.02</v>
      </c>
      <c r="C9" s="113">
        <v>55977.87</v>
      </c>
      <c r="D9" s="113">
        <v>3919.15</v>
      </c>
      <c r="E9" s="114">
        <v>142717.37</v>
      </c>
      <c r="F9" s="114">
        <v>146352.57999999999</v>
      </c>
      <c r="G9" s="113">
        <v>-3635.21</v>
      </c>
      <c r="H9" s="114">
        <v>202614.39</v>
      </c>
      <c r="I9" s="114">
        <v>202330.45</v>
      </c>
      <c r="J9" s="113">
        <v>283.79000000000002</v>
      </c>
    </row>
    <row r="10" spans="1:12" s="86" customFormat="1" ht="22.5" customHeight="1" x14ac:dyDescent="0.2">
      <c r="A10" s="115" t="s">
        <v>156</v>
      </c>
      <c r="B10" s="113">
        <v>57455.32</v>
      </c>
      <c r="C10" s="113">
        <v>53360.79</v>
      </c>
      <c r="D10" s="113">
        <v>4094.53</v>
      </c>
      <c r="E10" s="114">
        <v>161151.51</v>
      </c>
      <c r="F10" s="114">
        <v>125407.15</v>
      </c>
      <c r="G10" s="113">
        <v>35744.36</v>
      </c>
      <c r="H10" s="114">
        <v>218606.83</v>
      </c>
      <c r="I10" s="114">
        <v>178767.94</v>
      </c>
      <c r="J10" s="113">
        <v>39838.89</v>
      </c>
    </row>
    <row r="11" spans="1:12" s="86" customFormat="1" ht="22.5" customHeight="1" x14ac:dyDescent="0.2">
      <c r="A11" s="115" t="s">
        <v>157</v>
      </c>
      <c r="B11" s="113">
        <v>61772.13</v>
      </c>
      <c r="C11" s="113">
        <v>50133.95</v>
      </c>
      <c r="D11" s="113">
        <v>11638.18</v>
      </c>
      <c r="E11" s="114">
        <v>170019.25</v>
      </c>
      <c r="F11" s="114">
        <v>151332.76999999999</v>
      </c>
      <c r="G11" s="113">
        <v>18686.48</v>
      </c>
      <c r="H11" s="114">
        <v>231791.38</v>
      </c>
      <c r="I11" s="114">
        <v>201466.72</v>
      </c>
      <c r="J11" s="113">
        <v>30324.66</v>
      </c>
    </row>
    <row r="12" spans="1:12" s="86" customFormat="1" ht="22.5" customHeight="1" x14ac:dyDescent="0.2">
      <c r="A12" s="115" t="s">
        <v>158</v>
      </c>
      <c r="B12" s="113">
        <v>78340.33</v>
      </c>
      <c r="C12" s="113">
        <v>54293.01</v>
      </c>
      <c r="D12" s="113">
        <v>24047.32</v>
      </c>
      <c r="E12" s="114">
        <v>144356.66</v>
      </c>
      <c r="F12" s="114">
        <v>116992.15</v>
      </c>
      <c r="G12" s="113">
        <v>27364.51</v>
      </c>
      <c r="H12" s="114">
        <v>222696.99</v>
      </c>
      <c r="I12" s="114">
        <v>171285.16</v>
      </c>
      <c r="J12" s="113">
        <v>51411.83</v>
      </c>
    </row>
    <row r="13" spans="1:12" s="86" customFormat="1" ht="22.5" customHeight="1" x14ac:dyDescent="0.2">
      <c r="A13" s="115" t="s">
        <v>159</v>
      </c>
      <c r="B13" s="113">
        <v>53828.26</v>
      </c>
      <c r="C13" s="113">
        <v>48591.78</v>
      </c>
      <c r="D13" s="113">
        <v>5236.4799999999996</v>
      </c>
      <c r="E13" s="114">
        <v>180633.86</v>
      </c>
      <c r="F13" s="114">
        <v>129241.29</v>
      </c>
      <c r="G13" s="113">
        <v>51392.57</v>
      </c>
      <c r="H13" s="114">
        <v>234462.12</v>
      </c>
      <c r="I13" s="114">
        <v>177833.07</v>
      </c>
      <c r="J13" s="113">
        <v>56629.05</v>
      </c>
    </row>
    <row r="14" spans="1:12" s="86" customFormat="1" ht="18.75" customHeight="1" x14ac:dyDescent="0.2">
      <c r="A14" s="459" t="s">
        <v>288</v>
      </c>
      <c r="B14" s="459"/>
      <c r="C14" s="459"/>
      <c r="D14" s="459"/>
      <c r="E14" s="459"/>
      <c r="F14" s="459"/>
      <c r="G14" s="459"/>
    </row>
    <row r="15" spans="1:12" s="86" customFormat="1" ht="28.35" customHeight="1" x14ac:dyDescent="0.2">
      <c r="A15" s="459" t="s">
        <v>187</v>
      </c>
      <c r="B15" s="459"/>
      <c r="C15" s="459"/>
      <c r="D15" s="459"/>
      <c r="E15" s="459"/>
      <c r="F15" s="459"/>
      <c r="G15" s="459"/>
      <c r="L15" s="85"/>
    </row>
  </sheetData>
  <mergeCells count="7">
    <mergeCell ref="A15:G15"/>
    <mergeCell ref="A1:I1"/>
    <mergeCell ref="A2:A3"/>
    <mergeCell ref="B2:D2"/>
    <mergeCell ref="E2:G2"/>
    <mergeCell ref="H2:J2"/>
    <mergeCell ref="A14:G14"/>
  </mergeCells>
  <pageMargins left="0.78431372549019618" right="0.78431372549019618" top="0.98039215686274517" bottom="0.98039215686274517" header="0.50980392156862753" footer="0.50980392156862753"/>
  <pageSetup paperSize="9" orientation="landscape"/>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A33" sqref="A33:J33"/>
    </sheetView>
  </sheetViews>
  <sheetFormatPr defaultRowHeight="12.75" x14ac:dyDescent="0.2"/>
  <cols>
    <col min="1" max="1" width="21.140625" bestFit="1" customWidth="1"/>
    <col min="2" max="6" width="17.7109375" bestFit="1" customWidth="1"/>
    <col min="7" max="7" width="14.140625" bestFit="1" customWidth="1"/>
    <col min="8" max="8" width="8.28515625" bestFit="1" customWidth="1"/>
  </cols>
  <sheetData>
    <row r="1" spans="1:7" ht="15" customHeight="1" x14ac:dyDescent="0.2">
      <c r="A1" s="373" t="s">
        <v>709</v>
      </c>
      <c r="B1" s="373"/>
      <c r="C1" s="373"/>
      <c r="D1" s="373"/>
    </row>
    <row r="2" spans="1:7" s="4" customFormat="1" ht="18" customHeight="1" x14ac:dyDescent="0.2">
      <c r="A2" s="40" t="s">
        <v>143</v>
      </c>
      <c r="B2" s="6" t="s">
        <v>68</v>
      </c>
      <c r="C2" s="6" t="s">
        <v>68</v>
      </c>
      <c r="D2" s="6" t="s">
        <v>68</v>
      </c>
      <c r="E2" s="6" t="s">
        <v>69</v>
      </c>
      <c r="F2" s="6" t="s">
        <v>69</v>
      </c>
      <c r="G2" s="6" t="s">
        <v>69</v>
      </c>
    </row>
    <row r="3" spans="1:7" s="4" customFormat="1" ht="27" customHeight="1" x14ac:dyDescent="0.2">
      <c r="A3" s="24" t="s">
        <v>710</v>
      </c>
      <c r="B3" s="23" t="s">
        <v>711</v>
      </c>
      <c r="C3" s="23" t="s">
        <v>712</v>
      </c>
      <c r="D3" s="23" t="s">
        <v>713</v>
      </c>
      <c r="E3" s="23" t="s">
        <v>711</v>
      </c>
      <c r="F3" s="23" t="s">
        <v>712</v>
      </c>
      <c r="G3" s="23" t="s">
        <v>713</v>
      </c>
    </row>
    <row r="4" spans="1:7" s="4" customFormat="1" ht="18" customHeight="1" x14ac:dyDescent="0.2">
      <c r="A4" s="3" t="s">
        <v>714</v>
      </c>
      <c r="B4" s="31">
        <v>113776</v>
      </c>
      <c r="C4" s="25">
        <v>5427</v>
      </c>
      <c r="D4" s="25">
        <v>2158</v>
      </c>
      <c r="E4" s="31">
        <v>131911</v>
      </c>
      <c r="F4" s="25">
        <v>6269</v>
      </c>
      <c r="G4" s="25">
        <v>3662</v>
      </c>
    </row>
    <row r="5" spans="1:7" s="4" customFormat="1" ht="18" customHeight="1" x14ac:dyDescent="0.2">
      <c r="A5" s="77" t="s">
        <v>715</v>
      </c>
      <c r="B5" s="3"/>
      <c r="C5" s="3"/>
      <c r="D5" s="3"/>
      <c r="E5" s="3"/>
      <c r="F5" s="3"/>
      <c r="G5" s="329"/>
    </row>
    <row r="6" spans="1:7" s="4" customFormat="1" ht="18" customHeight="1" x14ac:dyDescent="0.2">
      <c r="A6" s="3" t="s">
        <v>716</v>
      </c>
      <c r="B6" s="31">
        <v>102587.34</v>
      </c>
      <c r="C6" s="25">
        <v>15278.95</v>
      </c>
      <c r="D6" s="25">
        <v>0</v>
      </c>
      <c r="E6" s="25">
        <v>101834.33</v>
      </c>
      <c r="F6" s="330">
        <v>17597.38</v>
      </c>
      <c r="G6" s="331"/>
    </row>
    <row r="7" spans="1:7" s="4" customFormat="1" ht="18" customHeight="1" x14ac:dyDescent="0.2">
      <c r="A7" s="3" t="s">
        <v>717</v>
      </c>
      <c r="B7" s="25">
        <v>479.87</v>
      </c>
      <c r="C7" s="25">
        <v>127.54</v>
      </c>
      <c r="D7" s="25">
        <v>0</v>
      </c>
      <c r="E7" s="25">
        <v>510.03</v>
      </c>
      <c r="F7" s="330">
        <v>59.25</v>
      </c>
      <c r="G7" s="332"/>
    </row>
    <row r="8" spans="1:7" s="4" customFormat="1" ht="18" customHeight="1" x14ac:dyDescent="0.2">
      <c r="A8" s="3" t="s">
        <v>718</v>
      </c>
      <c r="B8" s="31">
        <v>1018735.82</v>
      </c>
      <c r="C8" s="25">
        <v>63135.72</v>
      </c>
      <c r="D8" s="25">
        <v>0</v>
      </c>
      <c r="E8" s="31">
        <v>1101012.0900000001</v>
      </c>
      <c r="F8" s="330">
        <v>71236.759999999995</v>
      </c>
      <c r="G8" s="332"/>
    </row>
    <row r="9" spans="1:7" s="4" customFormat="1" ht="18" customHeight="1" x14ac:dyDescent="0.2">
      <c r="A9" s="3" t="s">
        <v>719</v>
      </c>
      <c r="B9" s="25">
        <v>386.37</v>
      </c>
      <c r="C9" s="25">
        <v>440.42</v>
      </c>
      <c r="D9" s="25">
        <v>0</v>
      </c>
      <c r="E9" s="25">
        <v>341.18</v>
      </c>
      <c r="F9" s="330">
        <v>232.59</v>
      </c>
      <c r="G9" s="332"/>
    </row>
    <row r="10" spans="1:7" s="4" customFormat="1" ht="18" customHeight="1" x14ac:dyDescent="0.2">
      <c r="A10" s="3" t="s">
        <v>720</v>
      </c>
      <c r="B10" s="25">
        <v>825.32</v>
      </c>
      <c r="C10" s="25">
        <v>-3.14</v>
      </c>
      <c r="D10" s="25">
        <v>0</v>
      </c>
      <c r="E10" s="25">
        <v>482.4</v>
      </c>
      <c r="F10" s="330">
        <v>-0.65</v>
      </c>
      <c r="G10" s="332"/>
    </row>
    <row r="11" spans="1:7" s="4" customFormat="1" ht="18" customHeight="1" x14ac:dyDescent="0.2">
      <c r="A11" s="3" t="s">
        <v>96</v>
      </c>
      <c r="B11" s="25">
        <v>11643.02</v>
      </c>
      <c r="C11" s="25">
        <v>9844.2900000000009</v>
      </c>
      <c r="D11" s="25">
        <v>0</v>
      </c>
      <c r="E11" s="25">
        <v>11776.62</v>
      </c>
      <c r="F11" s="330">
        <v>10242.58</v>
      </c>
      <c r="G11" s="332"/>
    </row>
    <row r="12" spans="1:7" s="4" customFormat="1" ht="18" customHeight="1" x14ac:dyDescent="0.2">
      <c r="A12" s="3" t="s">
        <v>321</v>
      </c>
      <c r="B12" s="25">
        <v>17465.29</v>
      </c>
      <c r="C12" s="25">
        <v>973.07</v>
      </c>
      <c r="D12" s="25">
        <v>0</v>
      </c>
      <c r="E12" s="25">
        <v>14729.28</v>
      </c>
      <c r="F12" s="330">
        <v>942.48</v>
      </c>
      <c r="G12" s="332"/>
    </row>
    <row r="13" spans="1:7" s="4" customFormat="1" ht="18" customHeight="1" x14ac:dyDescent="0.2">
      <c r="A13" s="3" t="s">
        <v>146</v>
      </c>
      <c r="B13" s="31">
        <v>1152123.03</v>
      </c>
      <c r="C13" s="25">
        <v>89796.85</v>
      </c>
      <c r="D13" s="31">
        <v>225131.32</v>
      </c>
      <c r="E13" s="31">
        <v>1230685.9300000002</v>
      </c>
      <c r="F13" s="330">
        <v>100310.39</v>
      </c>
      <c r="G13" s="333">
        <v>172066.96</v>
      </c>
    </row>
    <row r="14" spans="1:7" s="4" customFormat="1" ht="24.75" customHeight="1" x14ac:dyDescent="0.2">
      <c r="A14" s="357" t="s">
        <v>1115</v>
      </c>
      <c r="B14" s="357"/>
      <c r="C14" s="357"/>
      <c r="D14" s="357"/>
      <c r="E14" s="357"/>
      <c r="F14" s="357"/>
      <c r="G14" s="357"/>
    </row>
    <row r="15" spans="1:7" s="4" customFormat="1" ht="13.5" customHeight="1" x14ac:dyDescent="0.2">
      <c r="A15" s="357" t="s">
        <v>104</v>
      </c>
      <c r="B15" s="357"/>
      <c r="C15" s="357"/>
      <c r="D15" s="357"/>
      <c r="E15" s="357"/>
      <c r="F15" s="357"/>
      <c r="G15" s="357"/>
    </row>
    <row r="16" spans="1:7" s="4" customFormat="1" ht="13.5" customHeight="1" x14ac:dyDescent="0.2">
      <c r="A16" s="357" t="s">
        <v>123</v>
      </c>
      <c r="B16" s="357"/>
      <c r="C16" s="357"/>
      <c r="D16" s="357"/>
      <c r="E16" s="357"/>
      <c r="F16" s="357"/>
      <c r="G16" s="357"/>
    </row>
    <row r="17" spans="1:1" s="4" customFormat="1" ht="28.35" customHeight="1" x14ac:dyDescent="0.2"/>
    <row r="21" spans="1:1" x14ac:dyDescent="0.2">
      <c r="A21" s="106" t="s">
        <v>931</v>
      </c>
    </row>
  </sheetData>
  <mergeCells count="4">
    <mergeCell ref="A1:D1"/>
    <mergeCell ref="A14:G14"/>
    <mergeCell ref="A15:G15"/>
    <mergeCell ref="A16:G16"/>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A33" sqref="A33:J33"/>
    </sheetView>
  </sheetViews>
  <sheetFormatPr defaultRowHeight="12.75" x14ac:dyDescent="0.2"/>
  <cols>
    <col min="1" max="1" width="80.85546875" bestFit="1" customWidth="1"/>
    <col min="2" max="2" width="8.42578125" bestFit="1" customWidth="1"/>
    <col min="3" max="3" width="12.85546875" bestFit="1" customWidth="1"/>
    <col min="4" max="4" width="13.140625" bestFit="1" customWidth="1"/>
    <col min="5" max="7" width="12.28515625" bestFit="1" customWidth="1"/>
    <col min="8" max="8" width="10.140625" bestFit="1" customWidth="1"/>
    <col min="9" max="9" width="11" bestFit="1" customWidth="1"/>
    <col min="10" max="11" width="12.28515625" bestFit="1" customWidth="1"/>
    <col min="12" max="12" width="10" bestFit="1" customWidth="1"/>
    <col min="13" max="13" width="1.5703125" bestFit="1" customWidth="1"/>
    <col min="14" max="14" width="0.28515625" bestFit="1" customWidth="1"/>
    <col min="15" max="15" width="4.7109375" bestFit="1" customWidth="1"/>
  </cols>
  <sheetData>
    <row r="1" spans="1:14" ht="15.75" customHeight="1" x14ac:dyDescent="0.2">
      <c r="A1" s="5" t="s">
        <v>721</v>
      </c>
    </row>
    <row r="2" spans="1:14" s="4" customFormat="1" ht="18.75" customHeight="1" x14ac:dyDescent="0.2">
      <c r="A2" s="463" t="s">
        <v>722</v>
      </c>
      <c r="B2" s="463" t="s">
        <v>723</v>
      </c>
      <c r="C2" s="378" t="s">
        <v>724</v>
      </c>
      <c r="D2" s="435"/>
      <c r="E2" s="435"/>
      <c r="F2" s="435"/>
      <c r="G2" s="435"/>
      <c r="H2" s="378" t="s">
        <v>725</v>
      </c>
      <c r="I2" s="435"/>
      <c r="J2" s="435"/>
      <c r="K2" s="435"/>
      <c r="L2" s="435"/>
      <c r="M2" s="379"/>
      <c r="N2" s="78"/>
    </row>
    <row r="3" spans="1:14" s="4" customFormat="1" ht="37.5" customHeight="1" x14ac:dyDescent="0.2">
      <c r="A3" s="464"/>
      <c r="B3" s="464"/>
      <c r="C3" s="34" t="s">
        <v>159</v>
      </c>
      <c r="D3" s="34" t="s">
        <v>158</v>
      </c>
      <c r="E3" s="34" t="s">
        <v>726</v>
      </c>
      <c r="F3" s="44" t="s">
        <v>727</v>
      </c>
      <c r="G3" s="44" t="s">
        <v>728</v>
      </c>
      <c r="H3" s="34" t="s">
        <v>159</v>
      </c>
      <c r="I3" s="34" t="s">
        <v>158</v>
      </c>
      <c r="J3" s="34" t="s">
        <v>726</v>
      </c>
      <c r="K3" s="44" t="s">
        <v>727</v>
      </c>
      <c r="L3" s="395" t="s">
        <v>728</v>
      </c>
      <c r="M3" s="397"/>
      <c r="N3" s="79"/>
    </row>
    <row r="4" spans="1:14" s="4" customFormat="1" ht="18" customHeight="1" x14ac:dyDescent="0.2">
      <c r="A4" s="80" t="s">
        <v>729</v>
      </c>
      <c r="B4" s="81" t="s">
        <v>730</v>
      </c>
      <c r="C4" s="7">
        <v>6111</v>
      </c>
      <c r="D4" s="7">
        <v>6104</v>
      </c>
      <c r="E4" s="7">
        <v>5815</v>
      </c>
      <c r="F4" s="82">
        <v>5.0902837490000001</v>
      </c>
      <c r="G4" s="82">
        <v>0.114678899</v>
      </c>
      <c r="H4" s="7">
        <v>6871</v>
      </c>
      <c r="I4" s="7">
        <v>6862</v>
      </c>
      <c r="J4" s="7">
        <v>6652</v>
      </c>
      <c r="K4" s="82">
        <v>3.29</v>
      </c>
      <c r="L4" s="461">
        <v>0.13</v>
      </c>
      <c r="M4" s="462"/>
      <c r="N4" s="83" t="s">
        <v>729</v>
      </c>
    </row>
    <row r="5" spans="1:14" s="4" customFormat="1" ht="18" customHeight="1" x14ac:dyDescent="0.2">
      <c r="A5" s="80" t="s">
        <v>731</v>
      </c>
      <c r="B5" s="81" t="s">
        <v>730</v>
      </c>
      <c r="C5" s="7">
        <v>273</v>
      </c>
      <c r="D5" s="7">
        <v>274</v>
      </c>
      <c r="E5" s="7">
        <v>268</v>
      </c>
      <c r="F5" s="82">
        <v>1.8656716419999999</v>
      </c>
      <c r="G5" s="82">
        <v>-0.36496350399999999</v>
      </c>
      <c r="H5" s="7">
        <v>592</v>
      </c>
      <c r="I5" s="7">
        <v>593</v>
      </c>
      <c r="J5" s="7">
        <v>589</v>
      </c>
      <c r="K5" s="82">
        <v>0.51</v>
      </c>
      <c r="L5" s="461">
        <v>-0.17</v>
      </c>
      <c r="M5" s="462"/>
      <c r="N5" s="83" t="s">
        <v>731</v>
      </c>
    </row>
    <row r="6" spans="1:14" s="4" customFormat="1" ht="18" customHeight="1" x14ac:dyDescent="0.2">
      <c r="A6" s="80" t="s">
        <v>732</v>
      </c>
      <c r="B6" s="81" t="s">
        <v>730</v>
      </c>
      <c r="C6" s="7">
        <v>3</v>
      </c>
      <c r="D6" s="7">
        <v>3</v>
      </c>
      <c r="E6" s="7">
        <v>3</v>
      </c>
      <c r="F6" s="82">
        <v>0</v>
      </c>
      <c r="G6" s="82">
        <v>0</v>
      </c>
      <c r="H6" s="7">
        <v>3</v>
      </c>
      <c r="I6" s="7">
        <v>3</v>
      </c>
      <c r="J6" s="7">
        <v>3</v>
      </c>
      <c r="K6" s="82">
        <v>0</v>
      </c>
      <c r="L6" s="461">
        <v>0</v>
      </c>
      <c r="M6" s="462"/>
      <c r="N6" s="83" t="s">
        <v>732</v>
      </c>
    </row>
    <row r="7" spans="1:14" s="4" customFormat="1" ht="18" customHeight="1" x14ac:dyDescent="0.2">
      <c r="A7" s="80" t="s">
        <v>733</v>
      </c>
      <c r="B7" s="81" t="s">
        <v>734</v>
      </c>
      <c r="C7" s="7">
        <v>179.47363000000001</v>
      </c>
      <c r="D7" s="7">
        <v>178.36456999999999</v>
      </c>
      <c r="E7" s="7">
        <v>165.68710999999999</v>
      </c>
      <c r="F7" s="82">
        <v>8.3208162659999996</v>
      </c>
      <c r="G7" s="82">
        <v>0.62179389100000004</v>
      </c>
      <c r="H7" s="7">
        <v>164.99</v>
      </c>
      <c r="I7" s="7">
        <v>162.91</v>
      </c>
      <c r="J7" s="7">
        <v>138.79</v>
      </c>
      <c r="K7" s="82">
        <v>18.88</v>
      </c>
      <c r="L7" s="461">
        <v>1.28</v>
      </c>
      <c r="M7" s="462"/>
      <c r="N7" s="83" t="s">
        <v>733</v>
      </c>
    </row>
    <row r="8" spans="1:14" s="4" customFormat="1" ht="18" customHeight="1" x14ac:dyDescent="0.2">
      <c r="A8" s="80" t="s">
        <v>735</v>
      </c>
      <c r="B8" s="81" t="s">
        <v>736</v>
      </c>
      <c r="C8" s="7">
        <v>52228.023031600002</v>
      </c>
      <c r="D8" s="7">
        <v>51748.802739300001</v>
      </c>
      <c r="E8" s="7">
        <v>47504.391131199998</v>
      </c>
      <c r="F8" s="82">
        <v>9.9435689790000001</v>
      </c>
      <c r="G8" s="82">
        <v>0.926050975</v>
      </c>
      <c r="H8" s="7">
        <v>17249.009999999998</v>
      </c>
      <c r="I8" s="7">
        <v>17168.349999999999</v>
      </c>
      <c r="J8" s="7">
        <v>14160.77</v>
      </c>
      <c r="K8" s="82">
        <v>21.81</v>
      </c>
      <c r="L8" s="461">
        <v>0.47</v>
      </c>
      <c r="M8" s="462"/>
      <c r="N8" s="83" t="s">
        <v>735</v>
      </c>
    </row>
    <row r="9" spans="1:14" s="4" customFormat="1" ht="18" customHeight="1" x14ac:dyDescent="0.2">
      <c r="A9" s="80" t="s">
        <v>737</v>
      </c>
      <c r="B9" s="81" t="s">
        <v>736</v>
      </c>
      <c r="C9" s="45">
        <v>12445454.9796841</v>
      </c>
      <c r="D9" s="45">
        <v>12003074.178757001</v>
      </c>
      <c r="E9" s="45">
        <v>12228443.4767542</v>
      </c>
      <c r="F9" s="82">
        <v>1.7746453449999999</v>
      </c>
      <c r="G9" s="82">
        <v>3.6855625010000002</v>
      </c>
      <c r="H9" s="43">
        <v>1640698.44</v>
      </c>
      <c r="I9" s="43">
        <v>1631319.34</v>
      </c>
      <c r="J9" s="43">
        <v>1842777.66</v>
      </c>
      <c r="K9" s="82">
        <v>-10.97</v>
      </c>
      <c r="L9" s="461">
        <v>0.56999999999999995</v>
      </c>
      <c r="M9" s="462"/>
      <c r="N9" s="83" t="s">
        <v>737</v>
      </c>
    </row>
    <row r="10" spans="1:14" s="4" customFormat="1" ht="18" customHeight="1" x14ac:dyDescent="0.2">
      <c r="A10" s="80" t="s">
        <v>738</v>
      </c>
      <c r="B10" s="81" t="s">
        <v>736</v>
      </c>
      <c r="C10" s="7">
        <v>55540.489796809001</v>
      </c>
      <c r="D10" s="7">
        <v>55328.343350461</v>
      </c>
      <c r="E10" s="7">
        <v>50473.889240115997</v>
      </c>
      <c r="F10" s="82">
        <v>10.038062517</v>
      </c>
      <c r="G10" s="82">
        <v>0.38343177000000001</v>
      </c>
      <c r="H10" s="7">
        <v>18697.93</v>
      </c>
      <c r="I10" s="7">
        <v>18601.48</v>
      </c>
      <c r="J10" s="7">
        <v>15133.19</v>
      </c>
      <c r="K10" s="82">
        <v>23.56</v>
      </c>
      <c r="L10" s="461">
        <v>0.52</v>
      </c>
      <c r="M10" s="462"/>
      <c r="N10" s="83" t="s">
        <v>738</v>
      </c>
    </row>
    <row r="11" spans="1:14" s="4" customFormat="1" ht="18" customHeight="1" x14ac:dyDescent="0.2">
      <c r="A11" s="80" t="s">
        <v>739</v>
      </c>
      <c r="B11" s="81" t="s">
        <v>736</v>
      </c>
      <c r="C11" s="45">
        <v>15038894.8368212</v>
      </c>
      <c r="D11" s="45">
        <v>14569351.2822557</v>
      </c>
      <c r="E11" s="45">
        <v>14675685.5509583</v>
      </c>
      <c r="F11" s="82">
        <v>2.4749050709999998</v>
      </c>
      <c r="G11" s="82">
        <v>3.2228171689999998</v>
      </c>
      <c r="H11" s="43">
        <v>1749684.47</v>
      </c>
      <c r="I11" s="43">
        <v>1738047.16</v>
      </c>
      <c r="J11" s="43">
        <v>1930811.14</v>
      </c>
      <c r="K11" s="82">
        <v>-9.3800000000000008</v>
      </c>
      <c r="L11" s="461">
        <v>0.67</v>
      </c>
      <c r="M11" s="462"/>
      <c r="N11" s="83" t="s">
        <v>739</v>
      </c>
    </row>
    <row r="12" spans="1:14" s="4" customFormat="1" ht="18" customHeight="1" x14ac:dyDescent="0.2">
      <c r="A12" s="80" t="s">
        <v>740</v>
      </c>
      <c r="B12" s="81" t="s">
        <v>736</v>
      </c>
      <c r="C12" s="7">
        <v>843.5986259</v>
      </c>
      <c r="D12" s="7">
        <v>1033.5397375</v>
      </c>
      <c r="E12" s="7">
        <v>1235.7327261999999</v>
      </c>
      <c r="F12" s="82">
        <v>-31.732921852</v>
      </c>
      <c r="G12" s="82">
        <v>-18.377727019999998</v>
      </c>
      <c r="H12" s="7">
        <v>449.31</v>
      </c>
      <c r="I12" s="7">
        <v>483.71</v>
      </c>
      <c r="J12" s="7">
        <v>888.33</v>
      </c>
      <c r="K12" s="82">
        <v>-49.42</v>
      </c>
      <c r="L12" s="461">
        <v>-7.11</v>
      </c>
      <c r="M12" s="462"/>
      <c r="N12" s="83" t="s">
        <v>740</v>
      </c>
    </row>
    <row r="13" spans="1:14" s="4" customFormat="1" ht="18" customHeight="1" x14ac:dyDescent="0.2">
      <c r="A13" s="80" t="s">
        <v>741</v>
      </c>
      <c r="B13" s="81" t="s">
        <v>736</v>
      </c>
      <c r="C13" s="7">
        <v>44.399927679000001</v>
      </c>
      <c r="D13" s="7">
        <v>49.216177975999997</v>
      </c>
      <c r="E13" s="7">
        <v>56.169669372999998</v>
      </c>
      <c r="F13" s="82">
        <v>-20.953909511999999</v>
      </c>
      <c r="G13" s="82">
        <v>-9.7859088110000005</v>
      </c>
      <c r="H13" s="7">
        <v>14.98</v>
      </c>
      <c r="I13" s="7">
        <v>15.6</v>
      </c>
      <c r="J13" s="7">
        <v>29.61</v>
      </c>
      <c r="K13" s="82">
        <v>-49.41</v>
      </c>
      <c r="L13" s="461">
        <v>-3.97</v>
      </c>
      <c r="M13" s="462"/>
      <c r="N13" s="83" t="s">
        <v>741</v>
      </c>
    </row>
    <row r="14" spans="1:14" s="4" customFormat="1" ht="18" customHeight="1" x14ac:dyDescent="0.2">
      <c r="A14" s="80" t="s">
        <v>742</v>
      </c>
      <c r="B14" s="81" t="s">
        <v>736</v>
      </c>
      <c r="C14" s="43">
        <v>226708.804250941</v>
      </c>
      <c r="D14" s="43">
        <v>288800.57642215001</v>
      </c>
      <c r="E14" s="43">
        <v>304223.17185007798</v>
      </c>
      <c r="F14" s="82">
        <v>-25.479442321000001</v>
      </c>
      <c r="G14" s="82">
        <v>-21.499878200000001</v>
      </c>
      <c r="H14" s="7">
        <v>47960.28</v>
      </c>
      <c r="I14" s="7">
        <v>54335.82</v>
      </c>
      <c r="J14" s="43">
        <v>100369.07</v>
      </c>
      <c r="K14" s="82">
        <v>-52.22</v>
      </c>
      <c r="L14" s="461">
        <v>-11.73</v>
      </c>
      <c r="M14" s="462"/>
      <c r="N14" s="83" t="s">
        <v>742</v>
      </c>
    </row>
    <row r="15" spans="1:14" s="4" customFormat="1" ht="18" customHeight="1" x14ac:dyDescent="0.2">
      <c r="A15" s="80" t="s">
        <v>743</v>
      </c>
      <c r="B15" s="81" t="s">
        <v>736</v>
      </c>
      <c r="C15" s="7">
        <v>11932.042328997</v>
      </c>
      <c r="D15" s="7">
        <v>13752.408401055</v>
      </c>
      <c r="E15" s="7">
        <v>13828.325993185001</v>
      </c>
      <c r="F15" s="82">
        <v>-13.713038477</v>
      </c>
      <c r="G15" s="82">
        <v>-13.236707484</v>
      </c>
      <c r="H15" s="7">
        <v>1598.68</v>
      </c>
      <c r="I15" s="7">
        <v>1752.77</v>
      </c>
      <c r="J15" s="7">
        <v>3345.64</v>
      </c>
      <c r="K15" s="82">
        <v>-52.21</v>
      </c>
      <c r="L15" s="461">
        <v>-8.7899999999999991</v>
      </c>
      <c r="M15" s="462"/>
      <c r="N15" s="83" t="s">
        <v>743</v>
      </c>
    </row>
    <row r="16" spans="1:14" s="4" customFormat="1" ht="18" customHeight="1" x14ac:dyDescent="0.2">
      <c r="A16" s="80" t="s">
        <v>744</v>
      </c>
      <c r="B16" s="81" t="s">
        <v>730</v>
      </c>
      <c r="C16" s="7">
        <v>5</v>
      </c>
      <c r="D16" s="7">
        <v>8</v>
      </c>
      <c r="E16" s="7">
        <v>7</v>
      </c>
      <c r="F16" s="82">
        <v>-28.571428570999998</v>
      </c>
      <c r="G16" s="82">
        <v>-37.5</v>
      </c>
      <c r="H16" s="7">
        <v>40</v>
      </c>
      <c r="I16" s="7">
        <v>71</v>
      </c>
      <c r="J16" s="7">
        <v>56</v>
      </c>
      <c r="K16" s="82">
        <v>-28.57</v>
      </c>
      <c r="L16" s="461">
        <v>-43.66</v>
      </c>
      <c r="M16" s="462"/>
      <c r="N16" s="83" t="s">
        <v>744</v>
      </c>
    </row>
    <row r="17" spans="1:14" s="4" customFormat="1" ht="18" customHeight="1" x14ac:dyDescent="0.2">
      <c r="A17" s="80" t="s">
        <v>745</v>
      </c>
      <c r="B17" s="81" t="s">
        <v>746</v>
      </c>
      <c r="C17" s="7">
        <v>87.404763389999999</v>
      </c>
      <c r="D17" s="7">
        <v>86.888845090000004</v>
      </c>
      <c r="E17" s="7">
        <v>85.541940260000004</v>
      </c>
      <c r="F17" s="82">
        <v>2.1776722909999999</v>
      </c>
      <c r="G17" s="82">
        <v>0.59376816399999999</v>
      </c>
      <c r="H17" s="7">
        <v>11.47</v>
      </c>
      <c r="I17" s="7">
        <v>11.78</v>
      </c>
      <c r="J17" s="7">
        <v>13.32</v>
      </c>
      <c r="K17" s="82">
        <v>-13.89</v>
      </c>
      <c r="L17" s="461">
        <v>-2.63</v>
      </c>
      <c r="M17" s="462"/>
      <c r="N17" s="84" t="s">
        <v>747</v>
      </c>
    </row>
    <row r="18" spans="1:14" s="4" customFormat="1" ht="24.75" customHeight="1" x14ac:dyDescent="0.2">
      <c r="A18" s="358" t="s">
        <v>1116</v>
      </c>
      <c r="B18" s="358"/>
      <c r="C18" s="358"/>
      <c r="D18" s="358"/>
      <c r="E18" s="358"/>
      <c r="F18" s="358"/>
      <c r="G18" s="358"/>
      <c r="H18" s="358"/>
      <c r="I18" s="358"/>
      <c r="J18" s="358"/>
      <c r="K18" s="358"/>
      <c r="L18" s="358"/>
    </row>
    <row r="19" spans="1:14" s="4" customFormat="1" ht="13.5" customHeight="1" x14ac:dyDescent="0.2">
      <c r="A19" s="357" t="s">
        <v>748</v>
      </c>
      <c r="B19" s="357"/>
      <c r="C19" s="357"/>
      <c r="D19" s="357"/>
      <c r="E19" s="357"/>
      <c r="F19" s="357"/>
      <c r="G19" s="357"/>
      <c r="H19" s="357"/>
      <c r="I19" s="357"/>
      <c r="J19" s="357"/>
      <c r="K19" s="357"/>
      <c r="L19" s="357"/>
    </row>
    <row r="20" spans="1:14" s="4" customFormat="1" ht="28.35" customHeight="1" x14ac:dyDescent="0.2"/>
  </sheetData>
  <mergeCells count="21">
    <mergeCell ref="L10:M10"/>
    <mergeCell ref="A2:A3"/>
    <mergeCell ref="B2:B3"/>
    <mergeCell ref="C2:G2"/>
    <mergeCell ref="H2:M2"/>
    <mergeCell ref="L3:M3"/>
    <mergeCell ref="L4:M4"/>
    <mergeCell ref="L5:M5"/>
    <mergeCell ref="L6:M6"/>
    <mergeCell ref="L7:M7"/>
    <mergeCell ref="L8:M8"/>
    <mergeCell ref="L9:M9"/>
    <mergeCell ref="L17:M17"/>
    <mergeCell ref="A18:L18"/>
    <mergeCell ref="A19:L19"/>
    <mergeCell ref="L11:M11"/>
    <mergeCell ref="L12:M12"/>
    <mergeCell ref="L13:M13"/>
    <mergeCell ref="L14:M14"/>
    <mergeCell ref="L15:M15"/>
    <mergeCell ref="L16:M16"/>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33" sqref="A33:J33"/>
    </sheetView>
  </sheetViews>
  <sheetFormatPr defaultRowHeight="12.75" x14ac:dyDescent="0.2"/>
  <cols>
    <col min="1" max="5" width="14.7109375" bestFit="1" customWidth="1"/>
    <col min="6" max="6" width="14.140625" bestFit="1" customWidth="1"/>
    <col min="7" max="9" width="14.7109375" bestFit="1" customWidth="1"/>
    <col min="10" max="10" width="9.85546875" bestFit="1" customWidth="1"/>
    <col min="11" max="11" width="19.5703125" bestFit="1" customWidth="1"/>
    <col min="12" max="12" width="4.7109375" bestFit="1" customWidth="1"/>
  </cols>
  <sheetData>
    <row r="1" spans="1:11" ht="16.5" customHeight="1" x14ac:dyDescent="0.2">
      <c r="A1" s="373" t="s">
        <v>65</v>
      </c>
      <c r="B1" s="373"/>
      <c r="C1" s="373"/>
      <c r="D1" s="373"/>
      <c r="E1" s="373"/>
      <c r="F1" s="373"/>
      <c r="G1" s="373"/>
      <c r="H1" s="373"/>
      <c r="I1" s="373"/>
      <c r="J1" s="373"/>
    </row>
    <row r="2" spans="1:11" s="4" customFormat="1" ht="18" customHeight="1" x14ac:dyDescent="0.2">
      <c r="A2" s="347" t="s">
        <v>176</v>
      </c>
      <c r="B2" s="359" t="s">
        <v>724</v>
      </c>
      <c r="C2" s="360"/>
      <c r="D2" s="360"/>
      <c r="E2" s="360"/>
      <c r="F2" s="361"/>
      <c r="G2" s="359" t="s">
        <v>725</v>
      </c>
      <c r="H2" s="360"/>
      <c r="I2" s="360"/>
      <c r="J2" s="360"/>
      <c r="K2" s="361"/>
    </row>
    <row r="3" spans="1:11" s="4" customFormat="1" ht="51" customHeight="1" x14ac:dyDescent="0.2">
      <c r="A3" s="349"/>
      <c r="B3" s="8" t="s">
        <v>749</v>
      </c>
      <c r="C3" s="8" t="s">
        <v>750</v>
      </c>
      <c r="D3" s="16" t="s">
        <v>751</v>
      </c>
      <c r="E3" s="16" t="s">
        <v>752</v>
      </c>
      <c r="F3" s="9" t="s">
        <v>753</v>
      </c>
      <c r="G3" s="8" t="s">
        <v>749</v>
      </c>
      <c r="H3" s="8" t="s">
        <v>750</v>
      </c>
      <c r="I3" s="16" t="s">
        <v>751</v>
      </c>
      <c r="J3" s="16" t="s">
        <v>752</v>
      </c>
      <c r="K3" s="9" t="s">
        <v>754</v>
      </c>
    </row>
    <row r="4" spans="1:11" s="4" customFormat="1" ht="18" customHeight="1" x14ac:dyDescent="0.2">
      <c r="A4" s="3" t="s">
        <v>68</v>
      </c>
      <c r="B4" s="25">
        <v>19865</v>
      </c>
      <c r="C4" s="25">
        <v>276</v>
      </c>
      <c r="D4" s="25">
        <v>30385</v>
      </c>
      <c r="E4" s="31">
        <v>1506339</v>
      </c>
      <c r="F4" s="41">
        <v>17220166.752</v>
      </c>
      <c r="G4" s="25">
        <v>10628</v>
      </c>
      <c r="H4" s="25">
        <v>593</v>
      </c>
      <c r="I4" s="25">
        <v>17473</v>
      </c>
      <c r="J4" s="31">
        <v>283805</v>
      </c>
      <c r="K4" s="31">
        <v>1983981.03</v>
      </c>
    </row>
    <row r="5" spans="1:11" s="4" customFormat="1" ht="18" customHeight="1" x14ac:dyDescent="0.2">
      <c r="A5" s="3" t="s">
        <v>69</v>
      </c>
      <c r="B5" s="33">
        <v>22018</v>
      </c>
      <c r="C5" s="33">
        <v>273</v>
      </c>
      <c r="D5" s="33">
        <v>30761</v>
      </c>
      <c r="E5" s="33">
        <v>1622141.97</v>
      </c>
      <c r="F5" s="33">
        <v>1758.5678614999999</v>
      </c>
      <c r="G5" s="25">
        <v>11539</v>
      </c>
      <c r="H5" s="25">
        <v>592</v>
      </c>
      <c r="I5" s="25">
        <v>19288</v>
      </c>
      <c r="J5" s="31">
        <v>329296.12</v>
      </c>
      <c r="K5" s="31">
        <v>1928099.12</v>
      </c>
    </row>
    <row r="6" spans="1:11" s="4" customFormat="1" ht="18" customHeight="1" x14ac:dyDescent="0.2">
      <c r="A6" s="3" t="s">
        <v>152</v>
      </c>
      <c r="B6" s="25">
        <v>20089</v>
      </c>
      <c r="C6" s="25">
        <v>277</v>
      </c>
      <c r="D6" s="25">
        <v>30439</v>
      </c>
      <c r="E6" s="31">
        <v>1532784.55</v>
      </c>
      <c r="F6" s="41">
        <v>18187157.223999999</v>
      </c>
      <c r="G6" s="25">
        <v>10761</v>
      </c>
      <c r="H6" s="25">
        <v>601</v>
      </c>
      <c r="I6" s="25">
        <v>17454</v>
      </c>
      <c r="J6" s="31">
        <v>298670.46000000002</v>
      </c>
      <c r="K6" s="31">
        <v>2121782.2400000002</v>
      </c>
    </row>
    <row r="7" spans="1:11" s="4" customFormat="1" ht="18" customHeight="1" x14ac:dyDescent="0.2">
      <c r="A7" s="3" t="s">
        <v>153</v>
      </c>
      <c r="B7" s="25">
        <v>20282</v>
      </c>
      <c r="C7" s="25">
        <v>277</v>
      </c>
      <c r="D7" s="25">
        <v>30563</v>
      </c>
      <c r="E7" s="31">
        <v>1549218.47</v>
      </c>
      <c r="F7" s="41">
        <v>17570560.171</v>
      </c>
      <c r="G7" s="25">
        <v>10892</v>
      </c>
      <c r="H7" s="25">
        <v>602</v>
      </c>
      <c r="I7" s="25">
        <v>19172</v>
      </c>
      <c r="J7" s="31">
        <v>300622.23</v>
      </c>
      <c r="K7" s="31">
        <v>2069038.28</v>
      </c>
    </row>
    <row r="8" spans="1:11" s="4" customFormat="1" ht="18" customHeight="1" x14ac:dyDescent="0.2">
      <c r="A8" s="3" t="s">
        <v>154</v>
      </c>
      <c r="B8" s="25">
        <v>20462</v>
      </c>
      <c r="C8" s="25">
        <v>275</v>
      </c>
      <c r="D8" s="25">
        <v>30512</v>
      </c>
      <c r="E8" s="31">
        <v>1576579.85</v>
      </c>
      <c r="F8" s="41">
        <v>17586565.919</v>
      </c>
      <c r="G8" s="25">
        <v>10992</v>
      </c>
      <c r="H8" s="25">
        <v>597</v>
      </c>
      <c r="I8" s="25">
        <v>19176</v>
      </c>
      <c r="J8" s="31">
        <v>305639</v>
      </c>
      <c r="K8" s="31">
        <v>1995128</v>
      </c>
    </row>
    <row r="9" spans="1:11" s="4" customFormat="1" ht="18" customHeight="1" x14ac:dyDescent="0.2">
      <c r="A9" s="3" t="s">
        <v>155</v>
      </c>
      <c r="B9" s="25">
        <v>20648</v>
      </c>
      <c r="C9" s="25">
        <v>275</v>
      </c>
      <c r="D9" s="25">
        <v>30560</v>
      </c>
      <c r="E9" s="31">
        <v>1566791.49</v>
      </c>
      <c r="F9" s="41">
        <v>18447742.013</v>
      </c>
      <c r="G9" s="25">
        <v>11088</v>
      </c>
      <c r="H9" s="25">
        <v>596</v>
      </c>
      <c r="I9" s="25">
        <v>19154</v>
      </c>
      <c r="J9" s="31">
        <v>307852</v>
      </c>
      <c r="K9" s="31">
        <v>2095750</v>
      </c>
    </row>
    <row r="10" spans="1:11" s="4" customFormat="1" ht="18" customHeight="1" x14ac:dyDescent="0.2">
      <c r="A10" s="3" t="s">
        <v>156</v>
      </c>
      <c r="B10" s="25">
        <v>20809</v>
      </c>
      <c r="C10" s="25">
        <v>276</v>
      </c>
      <c r="D10" s="25">
        <v>30562</v>
      </c>
      <c r="E10" s="31">
        <v>1557557.97</v>
      </c>
      <c r="F10" s="41">
        <v>18964146.857000001</v>
      </c>
      <c r="G10" s="25">
        <v>11174</v>
      </c>
      <c r="H10" s="25">
        <v>595</v>
      </c>
      <c r="I10" s="25">
        <v>19189</v>
      </c>
      <c r="J10" s="31">
        <v>311080</v>
      </c>
      <c r="K10" s="31">
        <v>2168984</v>
      </c>
    </row>
    <row r="11" spans="1:11" s="4" customFormat="1" ht="18" customHeight="1" x14ac:dyDescent="0.2">
      <c r="A11" s="3" t="s">
        <v>157</v>
      </c>
      <c r="B11" s="25">
        <v>20942</v>
      </c>
      <c r="C11" s="25">
        <v>276</v>
      </c>
      <c r="D11" s="25">
        <v>30729</v>
      </c>
      <c r="E11" s="31">
        <v>1583551.87</v>
      </c>
      <c r="F11" s="31">
        <v>176330.15426000001</v>
      </c>
      <c r="G11" s="25">
        <v>11237</v>
      </c>
      <c r="H11" s="25">
        <v>595</v>
      </c>
      <c r="I11" s="25">
        <v>19221</v>
      </c>
      <c r="J11" s="31">
        <v>310691.96000000002</v>
      </c>
      <c r="K11" s="31">
        <v>1950935.76</v>
      </c>
    </row>
    <row r="12" spans="1:11" s="4" customFormat="1" ht="18" customHeight="1" x14ac:dyDescent="0.2">
      <c r="A12" s="3" t="s">
        <v>158</v>
      </c>
      <c r="B12" s="25">
        <v>21392</v>
      </c>
      <c r="C12" s="25">
        <v>274</v>
      </c>
      <c r="D12" s="25">
        <v>30797</v>
      </c>
      <c r="E12" s="31">
        <v>1601695.62</v>
      </c>
      <c r="F12" s="31">
        <v>1705.566466</v>
      </c>
      <c r="G12" s="25">
        <v>11362</v>
      </c>
      <c r="H12" s="25">
        <v>593</v>
      </c>
      <c r="I12" s="25">
        <v>19277</v>
      </c>
      <c r="J12" s="31">
        <v>321519.11</v>
      </c>
      <c r="K12" s="31">
        <v>1909449.27</v>
      </c>
    </row>
    <row r="13" spans="1:11" s="4" customFormat="1" ht="18" customHeight="1" x14ac:dyDescent="0.2">
      <c r="A13" s="3" t="s">
        <v>159</v>
      </c>
      <c r="B13" s="25">
        <v>22018</v>
      </c>
      <c r="C13" s="25">
        <v>273</v>
      </c>
      <c r="D13" s="25">
        <v>30761</v>
      </c>
      <c r="E13" s="31">
        <v>1622141.97</v>
      </c>
      <c r="F13" s="25">
        <v>1758.5678614999999</v>
      </c>
      <c r="G13" s="25">
        <v>11539</v>
      </c>
      <c r="H13" s="25">
        <v>592</v>
      </c>
      <c r="I13" s="25">
        <v>19288</v>
      </c>
      <c r="J13" s="31">
        <v>329296.12</v>
      </c>
      <c r="K13" s="31">
        <v>1928099.12</v>
      </c>
    </row>
    <row r="14" spans="1:11" s="4" customFormat="1" ht="18.75" customHeight="1" x14ac:dyDescent="0.2">
      <c r="A14" s="465" t="s">
        <v>1118</v>
      </c>
      <c r="B14" s="465"/>
      <c r="C14" s="465"/>
      <c r="D14" s="465"/>
      <c r="E14" s="465"/>
      <c r="F14" s="465"/>
      <c r="G14" s="465"/>
      <c r="H14" s="465"/>
    </row>
    <row r="15" spans="1:11" s="4" customFormat="1" ht="18" customHeight="1" x14ac:dyDescent="0.2">
      <c r="A15" s="337" t="s">
        <v>755</v>
      </c>
      <c r="B15" s="337"/>
      <c r="C15" s="337"/>
      <c r="D15" s="337"/>
      <c r="E15" s="337"/>
      <c r="F15" s="337"/>
      <c r="G15" s="337"/>
      <c r="H15" s="337"/>
    </row>
    <row r="16" spans="1:11" s="4" customFormat="1" ht="18" customHeight="1" x14ac:dyDescent="0.2">
      <c r="A16" s="337" t="s">
        <v>748</v>
      </c>
      <c r="B16" s="337"/>
      <c r="C16" s="337"/>
      <c r="D16" s="337"/>
      <c r="E16" s="337"/>
      <c r="F16" s="337"/>
      <c r="G16" s="337"/>
      <c r="H16" s="337"/>
    </row>
    <row r="17" s="4" customFormat="1" ht="28.35" customHeight="1" x14ac:dyDescent="0.2"/>
  </sheetData>
  <mergeCells count="7">
    <mergeCell ref="A16:H16"/>
    <mergeCell ref="A1:J1"/>
    <mergeCell ref="A2:A3"/>
    <mergeCell ref="B2:F2"/>
    <mergeCell ref="G2:K2"/>
    <mergeCell ref="A14:H14"/>
    <mergeCell ref="A15:H15"/>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A33" sqref="A33:J33"/>
    </sheetView>
  </sheetViews>
  <sheetFormatPr defaultRowHeight="12.75" x14ac:dyDescent="0.2"/>
  <cols>
    <col min="1" max="1" width="27.85546875" bestFit="1" customWidth="1"/>
    <col min="2" max="2" width="14.7109375" bestFit="1" customWidth="1"/>
    <col min="3" max="10" width="13.5703125" bestFit="1" customWidth="1"/>
    <col min="11" max="11" width="4.7109375" bestFit="1" customWidth="1"/>
  </cols>
  <sheetData>
    <row r="1" spans="1:10" ht="15.75" customHeight="1" x14ac:dyDescent="0.2">
      <c r="A1" s="5" t="s">
        <v>756</v>
      </c>
    </row>
    <row r="2" spans="1:10" s="4" customFormat="1" ht="18" customHeight="1" x14ac:dyDescent="0.2">
      <c r="A2" s="347" t="s">
        <v>710</v>
      </c>
      <c r="B2" s="347" t="s">
        <v>723</v>
      </c>
      <c r="C2" s="359" t="s">
        <v>170</v>
      </c>
      <c r="D2" s="361"/>
      <c r="E2" s="359" t="s">
        <v>118</v>
      </c>
      <c r="F2" s="361"/>
      <c r="G2" s="359" t="s">
        <v>321</v>
      </c>
      <c r="H2" s="361"/>
      <c r="I2" s="359" t="s">
        <v>146</v>
      </c>
      <c r="J2" s="361"/>
    </row>
    <row r="3" spans="1:10" s="4" customFormat="1" ht="16.5" customHeight="1" x14ac:dyDescent="0.2">
      <c r="A3" s="349"/>
      <c r="B3" s="349"/>
      <c r="C3" s="6" t="s">
        <v>166</v>
      </c>
      <c r="D3" s="6" t="s">
        <v>757</v>
      </c>
      <c r="E3" s="6" t="s">
        <v>166</v>
      </c>
      <c r="F3" s="6" t="s">
        <v>757</v>
      </c>
      <c r="G3" s="6" t="s">
        <v>166</v>
      </c>
      <c r="H3" s="6" t="s">
        <v>757</v>
      </c>
      <c r="I3" s="6" t="s">
        <v>166</v>
      </c>
      <c r="J3" s="6" t="s">
        <v>757</v>
      </c>
    </row>
    <row r="4" spans="1:10" s="4" customFormat="1" ht="18" customHeight="1" x14ac:dyDescent="0.2">
      <c r="A4" s="466" t="s">
        <v>724</v>
      </c>
      <c r="B4" s="467"/>
      <c r="C4" s="467"/>
      <c r="D4" s="467"/>
      <c r="E4" s="467"/>
      <c r="F4" s="467"/>
      <c r="G4" s="467"/>
      <c r="H4" s="467"/>
      <c r="I4" s="467"/>
      <c r="J4" s="468"/>
    </row>
    <row r="5" spans="1:10" s="4" customFormat="1" ht="25.5" x14ac:dyDescent="0.2">
      <c r="A5" s="11" t="s">
        <v>767</v>
      </c>
      <c r="B5" s="34" t="s">
        <v>766</v>
      </c>
      <c r="C5" s="43">
        <v>789</v>
      </c>
      <c r="D5" s="43">
        <v>1595</v>
      </c>
      <c r="E5" s="43">
        <v>6111</v>
      </c>
      <c r="F5" s="43">
        <v>12811</v>
      </c>
      <c r="G5" s="43">
        <v>62</v>
      </c>
      <c r="H5" s="43">
        <v>4215</v>
      </c>
      <c r="I5" s="43">
        <v>6962</v>
      </c>
      <c r="J5" s="45">
        <v>18621</v>
      </c>
    </row>
    <row r="6" spans="1:10" s="4" customFormat="1" ht="15" customHeight="1" x14ac:dyDescent="0.2">
      <c r="A6" s="11" t="s">
        <v>765</v>
      </c>
      <c r="B6" s="34" t="s">
        <v>766</v>
      </c>
      <c r="C6" s="43">
        <v>11011</v>
      </c>
      <c r="D6" s="43">
        <v>5801</v>
      </c>
      <c r="E6" s="45">
        <v>12380</v>
      </c>
      <c r="F6" s="43">
        <v>13413</v>
      </c>
      <c r="G6" s="43">
        <v>7146</v>
      </c>
      <c r="H6" s="43">
        <v>32612</v>
      </c>
      <c r="I6" s="45">
        <v>30537</v>
      </c>
      <c r="J6" s="43">
        <v>51826</v>
      </c>
    </row>
    <row r="7" spans="1:10" s="4" customFormat="1" ht="27" customHeight="1" x14ac:dyDescent="0.2">
      <c r="A7" s="11" t="s">
        <v>758</v>
      </c>
      <c r="B7" s="34" t="s">
        <v>759</v>
      </c>
      <c r="C7" s="7">
        <v>114687.58732999999</v>
      </c>
      <c r="D7" s="7">
        <v>403186.25099999999</v>
      </c>
      <c r="E7" s="7">
        <v>5222802.3031599997</v>
      </c>
      <c r="F7" s="7">
        <v>7507019.8122300003</v>
      </c>
      <c r="G7" s="7">
        <v>216559.08919093001</v>
      </c>
      <c r="H7" s="7">
        <v>2757164.6750371</v>
      </c>
      <c r="I7" s="7">
        <v>5554048.9796809303</v>
      </c>
      <c r="J7" s="7">
        <v>10667370.738267099</v>
      </c>
    </row>
    <row r="8" spans="1:10" s="4" customFormat="1" ht="15" customHeight="1" x14ac:dyDescent="0.2">
      <c r="A8" s="11" t="s">
        <v>760</v>
      </c>
      <c r="B8" s="34" t="s">
        <v>761</v>
      </c>
      <c r="C8" s="43">
        <v>2455734.53558322</v>
      </c>
      <c r="D8" s="7">
        <v>495543.75482912897</v>
      </c>
      <c r="E8" s="43">
        <v>12445454.9796841</v>
      </c>
      <c r="F8" s="7">
        <v>723786.32583365997</v>
      </c>
      <c r="G8" s="7">
        <v>137705.321553894</v>
      </c>
      <c r="H8" s="7">
        <v>1327453.6977832201</v>
      </c>
      <c r="I8" s="43">
        <v>15038894.8368212</v>
      </c>
      <c r="J8" s="7">
        <v>2546783.7784460098</v>
      </c>
    </row>
    <row r="9" spans="1:10" s="4" customFormat="1" ht="25.5" x14ac:dyDescent="0.2">
      <c r="A9" s="11" t="s">
        <v>762</v>
      </c>
      <c r="B9" s="34" t="s">
        <v>734</v>
      </c>
      <c r="C9" s="7">
        <v>11615.25915</v>
      </c>
      <c r="D9" s="7">
        <v>1420.76523</v>
      </c>
      <c r="E9" s="7">
        <v>84359.862590000004</v>
      </c>
      <c r="F9" s="7">
        <v>3.9620000000000002E-2</v>
      </c>
      <c r="G9" s="7">
        <v>1089.12892491</v>
      </c>
      <c r="H9" s="7">
        <v>721.66658064000001</v>
      </c>
      <c r="I9" s="7">
        <v>97064.250664909996</v>
      </c>
      <c r="J9" s="7">
        <v>2142.4714306400001</v>
      </c>
    </row>
    <row r="10" spans="1:10" s="4" customFormat="1" ht="27" customHeight="1" x14ac:dyDescent="0.2">
      <c r="A10" s="11" t="s">
        <v>763</v>
      </c>
      <c r="B10" s="34" t="s">
        <v>764</v>
      </c>
      <c r="C10" s="7">
        <v>333355.60803389997</v>
      </c>
      <c r="D10" s="7">
        <v>15702.1271258</v>
      </c>
      <c r="E10" s="7">
        <v>226708.804250941</v>
      </c>
      <c r="F10" s="7">
        <v>7.2099299999999998E-3</v>
      </c>
      <c r="G10" s="7">
        <v>1986.9927165199999</v>
      </c>
      <c r="H10" s="7">
        <v>188.403017404</v>
      </c>
      <c r="I10" s="7">
        <v>562051.40500136104</v>
      </c>
      <c r="J10" s="7">
        <v>15890.537353133999</v>
      </c>
    </row>
    <row r="11" spans="1:10" s="4" customFormat="1" ht="18" customHeight="1" x14ac:dyDescent="0.2">
      <c r="A11" s="466" t="s">
        <v>725</v>
      </c>
      <c r="B11" s="467"/>
      <c r="C11" s="467"/>
      <c r="D11" s="467"/>
      <c r="E11" s="467"/>
      <c r="F11" s="467"/>
      <c r="G11" s="467"/>
      <c r="H11" s="467"/>
      <c r="I11" s="467"/>
      <c r="J11" s="468"/>
    </row>
    <row r="12" spans="1:10" s="4" customFormat="1" ht="27" customHeight="1" x14ac:dyDescent="0.2">
      <c r="A12" s="11" t="s">
        <v>768</v>
      </c>
      <c r="B12" s="34" t="s">
        <v>769</v>
      </c>
      <c r="C12" s="25">
        <v>558</v>
      </c>
      <c r="D12" s="25">
        <v>356</v>
      </c>
      <c r="E12" s="25">
        <v>6871</v>
      </c>
      <c r="F12" s="25">
        <v>3644</v>
      </c>
      <c r="G12" s="25">
        <v>2391</v>
      </c>
      <c r="H12" s="25">
        <v>491</v>
      </c>
      <c r="I12" s="25">
        <v>9820</v>
      </c>
      <c r="J12" s="25">
        <v>4491</v>
      </c>
    </row>
    <row r="13" spans="1:10" s="4" customFormat="1" ht="15" customHeight="1" x14ac:dyDescent="0.2">
      <c r="A13" s="11" t="s">
        <v>770</v>
      </c>
      <c r="B13" s="34" t="s">
        <v>769</v>
      </c>
      <c r="C13" s="25">
        <v>8410</v>
      </c>
      <c r="D13" s="25">
        <v>1778</v>
      </c>
      <c r="E13" s="25">
        <v>6989</v>
      </c>
      <c r="F13" s="25">
        <v>3831</v>
      </c>
      <c r="G13" s="25">
        <v>18686</v>
      </c>
      <c r="H13" s="25">
        <v>1675</v>
      </c>
      <c r="I13" s="25">
        <v>34085</v>
      </c>
      <c r="J13" s="25">
        <v>7284</v>
      </c>
    </row>
    <row r="14" spans="1:10" s="4" customFormat="1" ht="15" customHeight="1" x14ac:dyDescent="0.2">
      <c r="A14" s="11" t="s">
        <v>758</v>
      </c>
      <c r="B14" s="34" t="s">
        <v>771</v>
      </c>
      <c r="C14" s="25">
        <v>3553.98</v>
      </c>
      <c r="D14" s="25">
        <v>96976.62</v>
      </c>
      <c r="E14" s="31">
        <v>1724901.08</v>
      </c>
      <c r="F14" s="31">
        <v>1156538.25</v>
      </c>
      <c r="G14" s="31">
        <v>141338.03</v>
      </c>
      <c r="H14" s="31">
        <v>169653.25</v>
      </c>
      <c r="I14" s="31">
        <v>1869793.09</v>
      </c>
      <c r="J14" s="31">
        <v>1423168.12</v>
      </c>
    </row>
    <row r="15" spans="1:10" s="4" customFormat="1" ht="15" customHeight="1" x14ac:dyDescent="0.2">
      <c r="A15" s="11" t="s">
        <v>760</v>
      </c>
      <c r="B15" s="34" t="s">
        <v>772</v>
      </c>
      <c r="C15" s="25">
        <v>58792.36</v>
      </c>
      <c r="D15" s="25">
        <v>31449.08</v>
      </c>
      <c r="E15" s="31">
        <v>1640698.44</v>
      </c>
      <c r="F15" s="31">
        <v>121856.02</v>
      </c>
      <c r="G15" s="25">
        <v>50193.67</v>
      </c>
      <c r="H15" s="25">
        <v>25109.55</v>
      </c>
      <c r="I15" s="31">
        <v>1749684.47</v>
      </c>
      <c r="J15" s="31">
        <v>178414.66</v>
      </c>
    </row>
    <row r="16" spans="1:10" s="4" customFormat="1" ht="27" customHeight="1" x14ac:dyDescent="0.2">
      <c r="A16" s="11" t="s">
        <v>762</v>
      </c>
      <c r="B16" s="34" t="s">
        <v>771</v>
      </c>
      <c r="C16" s="25">
        <v>18.7</v>
      </c>
      <c r="D16" s="25">
        <v>0</v>
      </c>
      <c r="E16" s="25">
        <v>44930.64</v>
      </c>
      <c r="F16" s="25">
        <v>0</v>
      </c>
      <c r="G16" s="25">
        <v>7441.59</v>
      </c>
      <c r="H16" s="25">
        <v>0</v>
      </c>
      <c r="I16" s="25">
        <v>52390.93</v>
      </c>
      <c r="J16" s="25">
        <v>0</v>
      </c>
    </row>
    <row r="17" spans="1:10" s="4" customFormat="1" ht="15" customHeight="1" x14ac:dyDescent="0.2">
      <c r="A17" s="11" t="s">
        <v>763</v>
      </c>
      <c r="B17" s="34" t="s">
        <v>772</v>
      </c>
      <c r="C17" s="25">
        <v>757.35</v>
      </c>
      <c r="D17" s="25">
        <v>0</v>
      </c>
      <c r="E17" s="25">
        <v>47960.28</v>
      </c>
      <c r="F17" s="25">
        <v>0</v>
      </c>
      <c r="G17" s="25">
        <v>5161.2700000000004</v>
      </c>
      <c r="H17" s="25">
        <v>0</v>
      </c>
      <c r="I17" s="25">
        <v>53878.9</v>
      </c>
      <c r="J17" s="25">
        <v>0</v>
      </c>
    </row>
    <row r="18" spans="1:10" s="4" customFormat="1" ht="14.25" customHeight="1" x14ac:dyDescent="0.2">
      <c r="A18" s="357" t="s">
        <v>1128</v>
      </c>
      <c r="B18" s="357"/>
      <c r="C18" s="357"/>
      <c r="D18" s="357"/>
      <c r="E18" s="357"/>
      <c r="F18" s="357"/>
      <c r="G18" s="357"/>
      <c r="H18" s="357"/>
      <c r="I18" s="357"/>
      <c r="J18" s="357"/>
    </row>
    <row r="19" spans="1:10" s="4" customFormat="1" ht="13.5" customHeight="1" x14ac:dyDescent="0.2">
      <c r="A19" s="357" t="s">
        <v>748</v>
      </c>
      <c r="B19" s="357"/>
      <c r="C19" s="357"/>
      <c r="D19" s="357"/>
      <c r="E19" s="357"/>
      <c r="F19" s="357"/>
      <c r="G19" s="357"/>
      <c r="H19" s="357"/>
      <c r="I19" s="357"/>
      <c r="J19" s="357"/>
    </row>
    <row r="20" spans="1:10" s="4" customFormat="1" ht="27.6" customHeight="1" x14ac:dyDescent="0.2"/>
  </sheetData>
  <mergeCells count="10">
    <mergeCell ref="A4:J4"/>
    <mergeCell ref="A11:J11"/>
    <mergeCell ref="A18:J18"/>
    <mergeCell ref="A19:J19"/>
    <mergeCell ref="A2:A3"/>
    <mergeCell ref="B2:B3"/>
    <mergeCell ref="C2:D2"/>
    <mergeCell ref="E2:F2"/>
    <mergeCell ref="G2:H2"/>
    <mergeCell ref="I2:J2"/>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workbookViewId="0">
      <selection activeCell="A33" sqref="A33:J33"/>
    </sheetView>
  </sheetViews>
  <sheetFormatPr defaultRowHeight="12.75" x14ac:dyDescent="0.2"/>
  <cols>
    <col min="1" max="1" width="9.140625" style="117" customWidth="1"/>
    <col min="2" max="2" width="18.5703125" style="117" customWidth="1"/>
    <col min="3" max="3" width="10.140625" style="117" bestFit="1" customWidth="1"/>
    <col min="4" max="4" width="11.42578125" style="117" customWidth="1"/>
    <col min="5" max="5" width="7.42578125" style="117" bestFit="1" customWidth="1"/>
    <col min="6" max="6" width="7.140625" style="117" bestFit="1" customWidth="1"/>
    <col min="7" max="7" width="8.7109375" style="117" bestFit="1" customWidth="1"/>
    <col min="8" max="8" width="10.42578125" style="117" customWidth="1"/>
    <col min="9" max="9" width="8.7109375" style="117" customWidth="1"/>
    <col min="10" max="10" width="6.7109375" style="117" bestFit="1" customWidth="1"/>
    <col min="11" max="11" width="10.140625" style="117" bestFit="1" customWidth="1"/>
    <col min="12" max="16384" width="9.140625" style="117"/>
  </cols>
  <sheetData>
    <row r="1" spans="1:16" ht="15.75" thickBot="1" x14ac:dyDescent="0.25">
      <c r="A1" s="116" t="s">
        <v>932</v>
      </c>
      <c r="B1" s="116"/>
      <c r="C1" s="116"/>
      <c r="D1" s="116"/>
      <c r="E1" s="116"/>
      <c r="F1" s="116"/>
      <c r="G1" s="116"/>
      <c r="H1" s="116"/>
      <c r="I1" s="116"/>
      <c r="J1" s="116"/>
    </row>
    <row r="2" spans="1:16" ht="15" x14ac:dyDescent="0.2">
      <c r="A2" s="474" t="s">
        <v>933</v>
      </c>
      <c r="B2" s="476" t="s">
        <v>710</v>
      </c>
      <c r="C2" s="469" t="s">
        <v>934</v>
      </c>
      <c r="D2" s="469"/>
      <c r="E2" s="469"/>
      <c r="F2" s="469"/>
      <c r="G2" s="469"/>
      <c r="H2" s="469" t="s">
        <v>935</v>
      </c>
      <c r="I2" s="469"/>
      <c r="J2" s="469"/>
      <c r="K2" s="470"/>
    </row>
    <row r="3" spans="1:16" ht="51.75" customHeight="1" x14ac:dyDescent="0.2">
      <c r="A3" s="475"/>
      <c r="B3" s="477"/>
      <c r="C3" s="118" t="s">
        <v>936</v>
      </c>
      <c r="D3" s="119" t="s">
        <v>937</v>
      </c>
      <c r="E3" s="118" t="s">
        <v>938</v>
      </c>
      <c r="F3" s="118" t="s">
        <v>939</v>
      </c>
      <c r="G3" s="119" t="s">
        <v>940</v>
      </c>
      <c r="H3" s="118" t="s">
        <v>936</v>
      </c>
      <c r="I3" s="119" t="s">
        <v>937</v>
      </c>
      <c r="J3" s="118" t="s">
        <v>938</v>
      </c>
      <c r="K3" s="120" t="s">
        <v>939</v>
      </c>
    </row>
    <row r="4" spans="1:16" x14ac:dyDescent="0.2">
      <c r="A4" s="471" t="s">
        <v>941</v>
      </c>
      <c r="B4" s="121" t="s">
        <v>942</v>
      </c>
      <c r="C4" s="122">
        <v>19</v>
      </c>
      <c r="D4" s="122">
        <v>2</v>
      </c>
      <c r="E4" s="122">
        <v>1</v>
      </c>
      <c r="F4" s="122">
        <v>1</v>
      </c>
      <c r="G4" s="122">
        <v>0</v>
      </c>
      <c r="H4" s="123">
        <v>5</v>
      </c>
      <c r="I4" s="122">
        <v>0</v>
      </c>
      <c r="J4" s="122">
        <v>0</v>
      </c>
      <c r="K4" s="124">
        <v>0</v>
      </c>
      <c r="L4" s="125"/>
    </row>
    <row r="5" spans="1:16" x14ac:dyDescent="0.2">
      <c r="A5" s="471"/>
      <c r="B5" s="121" t="s">
        <v>943</v>
      </c>
      <c r="C5" s="122">
        <v>19</v>
      </c>
      <c r="D5" s="122">
        <v>0</v>
      </c>
      <c r="E5" s="122">
        <v>0</v>
      </c>
      <c r="F5" s="122">
        <v>0</v>
      </c>
      <c r="G5" s="122">
        <v>0</v>
      </c>
      <c r="H5" s="123">
        <v>5</v>
      </c>
      <c r="I5" s="122">
        <v>0</v>
      </c>
      <c r="J5" s="122">
        <v>0</v>
      </c>
      <c r="K5" s="124">
        <v>0</v>
      </c>
      <c r="L5" s="125"/>
    </row>
    <row r="6" spans="1:16" x14ac:dyDescent="0.2">
      <c r="A6" s="471"/>
      <c r="B6" s="121" t="s">
        <v>944</v>
      </c>
      <c r="C6" s="122">
        <v>15</v>
      </c>
      <c r="D6" s="122">
        <v>0</v>
      </c>
      <c r="E6" s="122">
        <v>0</v>
      </c>
      <c r="F6" s="122">
        <v>0</v>
      </c>
      <c r="G6" s="122">
        <v>0</v>
      </c>
      <c r="H6" s="123">
        <v>5</v>
      </c>
      <c r="I6" s="122">
        <v>0</v>
      </c>
      <c r="J6" s="122">
        <v>0</v>
      </c>
      <c r="K6" s="124">
        <v>0</v>
      </c>
      <c r="L6" s="125"/>
    </row>
    <row r="7" spans="1:16" x14ac:dyDescent="0.2">
      <c r="A7" s="471" t="s">
        <v>945</v>
      </c>
      <c r="B7" s="121" t="s">
        <v>942</v>
      </c>
      <c r="C7" s="126">
        <v>9</v>
      </c>
      <c r="D7" s="126">
        <v>6</v>
      </c>
      <c r="E7" s="126">
        <v>3</v>
      </c>
      <c r="F7" s="126">
        <v>2</v>
      </c>
      <c r="G7" s="126">
        <v>0</v>
      </c>
      <c r="H7" s="126">
        <v>0</v>
      </c>
      <c r="I7" s="126">
        <v>2</v>
      </c>
      <c r="J7" s="126">
        <v>2</v>
      </c>
      <c r="K7" s="127">
        <v>1</v>
      </c>
    </row>
    <row r="8" spans="1:16" x14ac:dyDescent="0.2">
      <c r="A8" s="471"/>
      <c r="B8" s="121" t="s">
        <v>943</v>
      </c>
      <c r="C8" s="126">
        <v>8</v>
      </c>
      <c r="D8" s="126">
        <v>6</v>
      </c>
      <c r="E8" s="126">
        <v>2</v>
      </c>
      <c r="F8" s="126">
        <v>2</v>
      </c>
      <c r="G8" s="126">
        <v>0</v>
      </c>
      <c r="H8" s="126">
        <v>0</v>
      </c>
      <c r="I8" s="126">
        <v>1</v>
      </c>
      <c r="J8" s="126">
        <v>2</v>
      </c>
      <c r="K8" s="127">
        <v>1</v>
      </c>
    </row>
    <row r="9" spans="1:16" x14ac:dyDescent="0.2">
      <c r="A9" s="471"/>
      <c r="B9" s="121" t="s">
        <v>944</v>
      </c>
      <c r="C9" s="126">
        <v>5</v>
      </c>
      <c r="D9" s="126">
        <v>6</v>
      </c>
      <c r="E9" s="126">
        <v>2</v>
      </c>
      <c r="F9" s="126">
        <v>2</v>
      </c>
      <c r="G9" s="126">
        <v>0</v>
      </c>
      <c r="H9" s="126">
        <v>0</v>
      </c>
      <c r="I9" s="126">
        <v>1</v>
      </c>
      <c r="J9" s="126">
        <v>2</v>
      </c>
      <c r="K9" s="127">
        <v>1</v>
      </c>
    </row>
    <row r="10" spans="1:16" ht="15" x14ac:dyDescent="0.25">
      <c r="A10" s="471" t="s">
        <v>946</v>
      </c>
      <c r="B10" s="121" t="s">
        <v>942</v>
      </c>
      <c r="C10" s="128">
        <v>11</v>
      </c>
      <c r="D10" s="128">
        <v>1</v>
      </c>
      <c r="E10" s="128">
        <v>0</v>
      </c>
      <c r="F10" s="128">
        <v>0</v>
      </c>
      <c r="G10" s="129">
        <v>1</v>
      </c>
      <c r="H10" s="126">
        <v>0</v>
      </c>
      <c r="I10" s="126">
        <v>0</v>
      </c>
      <c r="J10" s="126">
        <v>0</v>
      </c>
      <c r="K10" s="130">
        <v>0</v>
      </c>
      <c r="M10" s="117" t="s">
        <v>947</v>
      </c>
    </row>
    <row r="11" spans="1:16" ht="15" x14ac:dyDescent="0.25">
      <c r="A11" s="471"/>
      <c r="B11" s="121" t="s">
        <v>943</v>
      </c>
      <c r="C11" s="128">
        <v>11</v>
      </c>
      <c r="D11" s="128">
        <v>1</v>
      </c>
      <c r="E11" s="128">
        <v>0</v>
      </c>
      <c r="F11" s="128">
        <v>0</v>
      </c>
      <c r="G11" s="129">
        <v>1</v>
      </c>
      <c r="H11" s="126">
        <v>0</v>
      </c>
      <c r="I11" s="126">
        <v>0</v>
      </c>
      <c r="J11" s="126">
        <v>0</v>
      </c>
      <c r="K11" s="130">
        <v>0</v>
      </c>
    </row>
    <row r="12" spans="1:16" x14ac:dyDescent="0.2">
      <c r="A12" s="471"/>
      <c r="B12" s="121" t="s">
        <v>944</v>
      </c>
      <c r="C12" s="126">
        <v>5</v>
      </c>
      <c r="D12" s="126">
        <v>1</v>
      </c>
      <c r="E12" s="126">
        <v>0</v>
      </c>
      <c r="F12" s="126">
        <v>0</v>
      </c>
      <c r="G12" s="126">
        <v>1</v>
      </c>
      <c r="H12" s="126">
        <v>0</v>
      </c>
      <c r="I12" s="126">
        <v>0</v>
      </c>
      <c r="J12" s="126">
        <v>0</v>
      </c>
      <c r="K12" s="127">
        <v>0</v>
      </c>
    </row>
    <row r="13" spans="1:16" ht="15" x14ac:dyDescent="0.2">
      <c r="A13" s="472" t="s">
        <v>243</v>
      </c>
      <c r="B13" s="131" t="s">
        <v>942</v>
      </c>
      <c r="C13" s="128">
        <v>0</v>
      </c>
      <c r="D13" s="126">
        <v>1</v>
      </c>
      <c r="E13" s="126">
        <v>2</v>
      </c>
      <c r="F13" s="126">
        <v>1</v>
      </c>
      <c r="G13" s="126">
        <v>0</v>
      </c>
      <c r="H13" s="126">
        <v>0</v>
      </c>
      <c r="I13" s="126">
        <v>0</v>
      </c>
      <c r="J13" s="126">
        <v>0</v>
      </c>
      <c r="K13" s="127">
        <v>0</v>
      </c>
      <c r="P13" s="117" t="s">
        <v>947</v>
      </c>
    </row>
    <row r="14" spans="1:16" ht="15" customHeight="1" x14ac:dyDescent="0.2">
      <c r="A14" s="472"/>
      <c r="B14" s="131" t="s">
        <v>943</v>
      </c>
      <c r="C14" s="128">
        <v>0</v>
      </c>
      <c r="D14" s="126">
        <v>1</v>
      </c>
      <c r="E14" s="126">
        <v>2</v>
      </c>
      <c r="F14" s="126">
        <v>1</v>
      </c>
      <c r="G14" s="126">
        <v>0</v>
      </c>
      <c r="H14" s="126">
        <v>0</v>
      </c>
      <c r="I14" s="126">
        <v>0</v>
      </c>
      <c r="J14" s="126">
        <v>0</v>
      </c>
      <c r="K14" s="127">
        <v>0</v>
      </c>
    </row>
    <row r="15" spans="1:16" ht="15.75" customHeight="1" x14ac:dyDescent="0.2">
      <c r="A15" s="472"/>
      <c r="B15" s="131" t="s">
        <v>944</v>
      </c>
      <c r="C15" s="128">
        <v>0</v>
      </c>
      <c r="D15" s="126">
        <v>1</v>
      </c>
      <c r="E15" s="126">
        <v>2</v>
      </c>
      <c r="F15" s="126">
        <v>0</v>
      </c>
      <c r="G15" s="126">
        <v>0</v>
      </c>
      <c r="H15" s="126">
        <v>0</v>
      </c>
      <c r="I15" s="126">
        <v>0</v>
      </c>
      <c r="J15" s="126">
        <v>0</v>
      </c>
      <c r="K15" s="127">
        <v>0</v>
      </c>
      <c r="N15" s="117" t="s">
        <v>947</v>
      </c>
    </row>
    <row r="16" spans="1:16" ht="15.75" customHeight="1" x14ac:dyDescent="0.2">
      <c r="A16" s="472" t="s">
        <v>244</v>
      </c>
      <c r="B16" s="131" t="s">
        <v>942</v>
      </c>
      <c r="C16" s="126">
        <v>0</v>
      </c>
      <c r="D16" s="126" t="s">
        <v>948</v>
      </c>
      <c r="E16" s="126">
        <v>2</v>
      </c>
      <c r="F16" s="126">
        <v>1</v>
      </c>
      <c r="G16" s="126">
        <v>0</v>
      </c>
      <c r="H16" s="126">
        <v>0</v>
      </c>
      <c r="I16" s="126">
        <v>0</v>
      </c>
      <c r="J16" s="126">
        <v>0</v>
      </c>
      <c r="K16" s="127">
        <v>0</v>
      </c>
    </row>
    <row r="17" spans="1:13" ht="15.75" customHeight="1" x14ac:dyDescent="0.2">
      <c r="A17" s="472"/>
      <c r="B17" s="131" t="s">
        <v>943</v>
      </c>
      <c r="C17" s="126">
        <v>0</v>
      </c>
      <c r="D17" s="126">
        <v>0</v>
      </c>
      <c r="E17" s="126">
        <v>2</v>
      </c>
      <c r="F17" s="126">
        <v>0</v>
      </c>
      <c r="G17" s="126">
        <v>0</v>
      </c>
      <c r="H17" s="126">
        <v>0</v>
      </c>
      <c r="I17" s="126">
        <v>0</v>
      </c>
      <c r="J17" s="126">
        <v>0</v>
      </c>
      <c r="K17" s="127">
        <v>0</v>
      </c>
    </row>
    <row r="18" spans="1:13" ht="15.75" customHeight="1" thickBot="1" x14ac:dyDescent="0.25">
      <c r="A18" s="473"/>
      <c r="B18" s="132" t="s">
        <v>944</v>
      </c>
      <c r="C18" s="133">
        <v>0</v>
      </c>
      <c r="D18" s="133">
        <v>0</v>
      </c>
      <c r="E18" s="133">
        <v>2</v>
      </c>
      <c r="F18" s="133" t="s">
        <v>949</v>
      </c>
      <c r="G18" s="133">
        <v>0</v>
      </c>
      <c r="H18" s="133">
        <v>0</v>
      </c>
      <c r="I18" s="133">
        <v>0</v>
      </c>
      <c r="J18" s="133">
        <v>0</v>
      </c>
      <c r="K18" s="134">
        <v>0</v>
      </c>
    </row>
    <row r="19" spans="1:13" ht="15" customHeight="1" x14ac:dyDescent="0.2">
      <c r="A19" s="135" t="s">
        <v>950</v>
      </c>
      <c r="B19" s="136"/>
      <c r="C19" s="136"/>
      <c r="D19" s="136"/>
      <c r="E19" s="137"/>
      <c r="F19" s="137"/>
      <c r="G19" s="137"/>
      <c r="H19" s="137"/>
      <c r="I19" s="137"/>
      <c r="J19" s="137"/>
      <c r="M19" s="117" t="s">
        <v>947</v>
      </c>
    </row>
    <row r="20" spans="1:13" ht="15" customHeight="1" x14ac:dyDescent="0.2">
      <c r="B20" s="137"/>
      <c r="C20" s="137"/>
      <c r="D20" s="137"/>
      <c r="E20" s="137"/>
      <c r="F20" s="137"/>
      <c r="G20" s="137"/>
      <c r="H20" s="137"/>
      <c r="I20" s="137"/>
      <c r="J20" s="137"/>
    </row>
  </sheetData>
  <mergeCells count="9">
    <mergeCell ref="A16:A18"/>
    <mergeCell ref="A2:A3"/>
    <mergeCell ref="B2:B3"/>
    <mergeCell ref="C2:G2"/>
    <mergeCell ref="H2:K2"/>
    <mergeCell ref="A4:A6"/>
    <mergeCell ref="A7:A9"/>
    <mergeCell ref="A10:A12"/>
    <mergeCell ref="A13:A15"/>
  </mergeCells>
  <pageMargins left="0.7" right="0.7" top="0.75" bottom="0.75" header="0.3" footer="0.3"/>
  <pageSetup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3" sqref="A33:J33"/>
    </sheetView>
  </sheetViews>
  <sheetFormatPr defaultRowHeight="12.75" x14ac:dyDescent="0.2"/>
  <cols>
    <col min="1" max="2" width="9" style="139" customWidth="1"/>
    <col min="3" max="5" width="10" style="139" customWidth="1"/>
    <col min="6" max="16384" width="9.140625" style="139"/>
  </cols>
  <sheetData>
    <row r="1" spans="1:11" s="138" customFormat="1" ht="15" customHeight="1" thickBot="1" x14ac:dyDescent="0.3">
      <c r="A1" s="478" t="s">
        <v>951</v>
      </c>
      <c r="B1" s="478"/>
      <c r="C1" s="478"/>
      <c r="D1" s="478"/>
      <c r="E1" s="478"/>
      <c r="F1" s="478"/>
      <c r="G1" s="478"/>
      <c r="H1" s="478"/>
      <c r="I1" s="478"/>
    </row>
    <row r="2" spans="1:11" ht="16.5" customHeight="1" x14ac:dyDescent="0.2">
      <c r="A2" s="479" t="s">
        <v>704</v>
      </c>
      <c r="B2" s="481" t="s">
        <v>952</v>
      </c>
      <c r="C2" s="482"/>
      <c r="D2" s="482"/>
      <c r="E2" s="483"/>
      <c r="F2" s="481" t="s">
        <v>953</v>
      </c>
      <c r="G2" s="482"/>
      <c r="H2" s="482"/>
      <c r="I2" s="483"/>
    </row>
    <row r="3" spans="1:11" ht="15.75" customHeight="1" x14ac:dyDescent="0.2">
      <c r="A3" s="480"/>
      <c r="B3" s="140" t="s">
        <v>701</v>
      </c>
      <c r="C3" s="141" t="s">
        <v>281</v>
      </c>
      <c r="D3" s="141" t="s">
        <v>282</v>
      </c>
      <c r="E3" s="142" t="s">
        <v>283</v>
      </c>
      <c r="F3" s="140" t="s">
        <v>701</v>
      </c>
      <c r="G3" s="141" t="s">
        <v>281</v>
      </c>
      <c r="H3" s="141" t="s">
        <v>282</v>
      </c>
      <c r="I3" s="142" t="s">
        <v>283</v>
      </c>
    </row>
    <row r="4" spans="1:11" s="147" customFormat="1" x14ac:dyDescent="0.2">
      <c r="A4" s="143" t="s">
        <v>68</v>
      </c>
      <c r="B4" s="144">
        <v>3244.07</v>
      </c>
      <c r="C4" s="144">
        <v>3729.64</v>
      </c>
      <c r="D4" s="144">
        <v>2966.02</v>
      </c>
      <c r="E4" s="144">
        <v>3662.7</v>
      </c>
      <c r="F4" s="144">
        <v>3107.24</v>
      </c>
      <c r="G4" s="144">
        <v>3205.12</v>
      </c>
      <c r="H4" s="144">
        <v>2794.83</v>
      </c>
      <c r="I4" s="144">
        <v>3036.86</v>
      </c>
      <c r="J4" s="145"/>
      <c r="K4" s="146"/>
    </row>
    <row r="5" spans="1:11" s="147" customFormat="1" x14ac:dyDescent="0.2">
      <c r="A5" s="143" t="s">
        <v>69</v>
      </c>
      <c r="B5" s="144">
        <v>3662.99</v>
      </c>
      <c r="C5" s="144">
        <f>LARGE(C6:C13,1)</f>
        <v>4171.5600000000004</v>
      </c>
      <c r="D5" s="144">
        <f>SMALL(D6:D16,1)</f>
        <v>3480.63</v>
      </c>
      <c r="E5" s="144">
        <f>E13</f>
        <v>3510.69</v>
      </c>
      <c r="F5" s="144">
        <v>3051.23</v>
      </c>
      <c r="G5" s="144">
        <f>LARGE(G6:G13,1)</f>
        <v>3589.79</v>
      </c>
      <c r="H5" s="144">
        <f>SMALL(H6:H16,1)</f>
        <v>2838.4</v>
      </c>
      <c r="I5" s="144">
        <f>I13</f>
        <v>3384.58</v>
      </c>
      <c r="J5" s="145"/>
      <c r="K5" s="146"/>
    </row>
    <row r="6" spans="1:11" x14ac:dyDescent="0.2">
      <c r="A6" s="148">
        <v>43191</v>
      </c>
      <c r="B6" s="149">
        <v>3662.99</v>
      </c>
      <c r="C6" s="149">
        <v>3887.58</v>
      </c>
      <c r="D6" s="149">
        <v>3613.55</v>
      </c>
      <c r="E6" s="149">
        <v>3789.4</v>
      </c>
      <c r="F6" s="149">
        <v>3051.23</v>
      </c>
      <c r="G6" s="149">
        <v>3110.84</v>
      </c>
      <c r="H6" s="149">
        <v>2881.06</v>
      </c>
      <c r="I6" s="149">
        <v>2898.52</v>
      </c>
    </row>
    <row r="7" spans="1:11" x14ac:dyDescent="0.2">
      <c r="A7" s="148">
        <v>43222</v>
      </c>
      <c r="B7" s="149">
        <v>3791.8</v>
      </c>
      <c r="C7" s="149">
        <v>3964.29</v>
      </c>
      <c r="D7" s="149">
        <v>3761.67</v>
      </c>
      <c r="E7" s="149">
        <v>3860.6</v>
      </c>
      <c r="F7" s="149">
        <v>2899.04</v>
      </c>
      <c r="G7" s="149">
        <v>3013.64</v>
      </c>
      <c r="H7" s="149">
        <v>2862.52</v>
      </c>
      <c r="I7" s="149">
        <v>2876.57</v>
      </c>
    </row>
    <row r="8" spans="1:11" x14ac:dyDescent="0.2">
      <c r="A8" s="148">
        <v>43254</v>
      </c>
      <c r="B8" s="149">
        <v>3859.43</v>
      </c>
      <c r="C8" s="149">
        <v>3954.26</v>
      </c>
      <c r="D8" s="149">
        <v>3795.96</v>
      </c>
      <c r="E8" s="149">
        <v>3933.05</v>
      </c>
      <c r="F8" s="149">
        <v>2883.01</v>
      </c>
      <c r="G8" s="149">
        <v>3001.49</v>
      </c>
      <c r="H8" s="149">
        <v>2838.4</v>
      </c>
      <c r="I8" s="149">
        <v>2981.37</v>
      </c>
    </row>
    <row r="9" spans="1:11" x14ac:dyDescent="0.2">
      <c r="A9" s="148">
        <v>43285</v>
      </c>
      <c r="B9" s="149">
        <v>3932.33</v>
      </c>
      <c r="C9" s="149">
        <v>3938.24</v>
      </c>
      <c r="D9" s="149">
        <v>3722.08</v>
      </c>
      <c r="E9" s="149">
        <v>3793.01</v>
      </c>
      <c r="F9" s="149">
        <v>2989.54</v>
      </c>
      <c r="G9" s="149">
        <v>3274.25</v>
      </c>
      <c r="H9" s="149">
        <v>2989.54</v>
      </c>
      <c r="I9" s="149">
        <v>3265.13</v>
      </c>
    </row>
    <row r="10" spans="1:11" x14ac:dyDescent="0.2">
      <c r="A10" s="148">
        <v>43317</v>
      </c>
      <c r="B10" s="149">
        <v>3792.28</v>
      </c>
      <c r="C10" s="149">
        <v>3892.41</v>
      </c>
      <c r="D10" s="149">
        <v>3698.71</v>
      </c>
      <c r="E10" s="149">
        <v>3859.13</v>
      </c>
      <c r="F10" s="149">
        <v>3268.66</v>
      </c>
      <c r="G10" s="149">
        <v>3297.36</v>
      </c>
      <c r="H10" s="149">
        <v>3035.96</v>
      </c>
      <c r="I10" s="149">
        <v>3117.78</v>
      </c>
    </row>
    <row r="11" spans="1:11" x14ac:dyDescent="0.2">
      <c r="A11" s="148">
        <v>43349</v>
      </c>
      <c r="B11" s="149">
        <v>3858.42</v>
      </c>
      <c r="C11" s="149">
        <v>4022.09</v>
      </c>
      <c r="D11" s="149">
        <v>3820.7</v>
      </c>
      <c r="E11" s="149">
        <v>4009.9</v>
      </c>
      <c r="F11" s="149">
        <v>3132.06</v>
      </c>
      <c r="G11" s="149">
        <v>3190.19</v>
      </c>
      <c r="H11" s="149">
        <v>3106.06</v>
      </c>
      <c r="I11" s="149">
        <v>3167.53</v>
      </c>
    </row>
    <row r="12" spans="1:11" x14ac:dyDescent="0.2">
      <c r="A12" s="148">
        <v>43379</v>
      </c>
      <c r="B12" s="149">
        <v>4009.24</v>
      </c>
      <c r="C12" s="149">
        <v>4171.5600000000004</v>
      </c>
      <c r="D12" s="149">
        <v>3907.93</v>
      </c>
      <c r="E12" s="149">
        <v>3912.77</v>
      </c>
      <c r="F12" s="149">
        <v>3199.07</v>
      </c>
      <c r="G12" s="149">
        <v>3368.51</v>
      </c>
      <c r="H12" s="149">
        <v>3168.79</v>
      </c>
      <c r="I12" s="149">
        <v>3349.02</v>
      </c>
    </row>
    <row r="13" spans="1:11" x14ac:dyDescent="0.2">
      <c r="A13" s="148">
        <v>43405</v>
      </c>
      <c r="B13" s="149">
        <v>3913.32</v>
      </c>
      <c r="C13" s="149">
        <v>3916.26</v>
      </c>
      <c r="D13" s="149">
        <v>3480.63</v>
      </c>
      <c r="E13" s="149">
        <v>3510.69</v>
      </c>
      <c r="F13" s="149">
        <v>3362.35</v>
      </c>
      <c r="G13" s="149">
        <v>3589.79</v>
      </c>
      <c r="H13" s="149">
        <v>3329.33</v>
      </c>
      <c r="I13" s="149">
        <v>3384.58</v>
      </c>
    </row>
    <row r="14" spans="1:11" x14ac:dyDescent="0.2">
      <c r="A14" s="139" t="str">
        <f>'[1]1'!A8</f>
        <v>$ indicates as on Nov. 30, 2018</v>
      </c>
      <c r="B14" s="147"/>
      <c r="C14" s="147"/>
      <c r="D14" s="150"/>
      <c r="E14" s="150"/>
      <c r="F14" s="151"/>
      <c r="G14" s="151"/>
      <c r="H14" s="151"/>
      <c r="I14" s="151"/>
    </row>
    <row r="15" spans="1:11" s="147" customFormat="1" x14ac:dyDescent="0.2">
      <c r="A15" s="152" t="s">
        <v>954</v>
      </c>
      <c r="B15" s="153"/>
      <c r="C15" s="153"/>
      <c r="D15" s="151" t="s">
        <v>947</v>
      </c>
      <c r="E15" s="151"/>
      <c r="F15" s="151"/>
      <c r="G15" s="151"/>
      <c r="H15" s="151"/>
      <c r="I15" s="151"/>
    </row>
    <row r="16" spans="1:11" s="147" customFormat="1" x14ac:dyDescent="0.2">
      <c r="A16" s="151"/>
      <c r="B16" s="154"/>
      <c r="C16" s="151"/>
      <c r="D16" s="151"/>
      <c r="E16" s="151"/>
      <c r="F16" s="151"/>
      <c r="G16" s="151"/>
      <c r="H16" s="151"/>
      <c r="I16" s="151"/>
    </row>
  </sheetData>
  <mergeCells count="4">
    <mergeCell ref="A1:I1"/>
    <mergeCell ref="A2:A3"/>
    <mergeCell ref="B2:E2"/>
    <mergeCell ref="F2:I2"/>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selection activeCell="A33" sqref="A33:J33"/>
    </sheetView>
  </sheetViews>
  <sheetFormatPr defaultRowHeight="12.75" x14ac:dyDescent="0.2"/>
  <cols>
    <col min="1" max="1" width="9.140625" style="139" customWidth="1"/>
    <col min="2" max="2" width="7.140625" style="139" customWidth="1"/>
    <col min="3" max="3" width="11.28515625" style="139" bestFit="1" customWidth="1"/>
    <col min="4" max="5" width="10" style="139" customWidth="1"/>
    <col min="6" max="6" width="9.5703125" style="139" customWidth="1"/>
    <col min="7" max="7" width="8.42578125" style="139" customWidth="1"/>
    <col min="8" max="8" width="10.7109375" style="139" customWidth="1"/>
    <col min="9" max="9" width="9.5703125" style="139" customWidth="1"/>
    <col min="10" max="10" width="12.5703125" style="139" customWidth="1"/>
    <col min="11" max="11" width="7.5703125" style="139" customWidth="1"/>
    <col min="12" max="12" width="11.140625" style="139" customWidth="1"/>
    <col min="13" max="13" width="10.140625" style="139" customWidth="1"/>
    <col min="14" max="14" width="10.42578125" style="139" customWidth="1"/>
    <col min="15" max="15" width="10.42578125" style="165" customWidth="1"/>
    <col min="16" max="16" width="9.28515625" style="139" bestFit="1" customWidth="1"/>
    <col min="17" max="17" width="8.5703125" style="139" customWidth="1"/>
    <col min="18" max="18" width="9.140625" style="139"/>
    <col min="19" max="19" width="8.140625" style="139" bestFit="1" customWidth="1"/>
    <col min="20" max="16384" width="9.140625" style="139"/>
  </cols>
  <sheetData>
    <row r="1" spans="1:18" s="138" customFormat="1" ht="15" x14ac:dyDescent="0.25">
      <c r="A1" s="484" t="s">
        <v>955</v>
      </c>
      <c r="B1" s="484"/>
      <c r="C1" s="484"/>
      <c r="D1" s="484"/>
      <c r="E1" s="484"/>
      <c r="F1" s="484"/>
      <c r="G1" s="484"/>
      <c r="H1" s="484"/>
      <c r="I1" s="484"/>
      <c r="J1" s="484"/>
      <c r="K1" s="484"/>
      <c r="L1" s="484"/>
      <c r="M1" s="484"/>
      <c r="N1" s="484"/>
      <c r="O1" s="484"/>
      <c r="P1" s="484"/>
      <c r="Q1" s="484"/>
    </row>
    <row r="2" spans="1:18" s="138" customFormat="1" ht="15" x14ac:dyDescent="0.25">
      <c r="A2" s="485" t="s">
        <v>956</v>
      </c>
      <c r="B2" s="485"/>
      <c r="C2" s="485"/>
      <c r="D2" s="485"/>
      <c r="E2" s="485"/>
      <c r="F2" s="485"/>
      <c r="G2" s="485"/>
      <c r="H2" s="485"/>
      <c r="I2" s="485"/>
      <c r="J2" s="485"/>
      <c r="K2" s="485"/>
      <c r="L2" s="485"/>
      <c r="M2" s="485"/>
      <c r="N2" s="485"/>
      <c r="O2" s="485"/>
      <c r="P2" s="485"/>
      <c r="Q2" s="485"/>
      <c r="R2" s="485"/>
    </row>
    <row r="3" spans="1:18" s="155" customFormat="1" ht="27.75" customHeight="1" x14ac:dyDescent="0.2">
      <c r="A3" s="486" t="s">
        <v>704</v>
      </c>
      <c r="B3" s="486" t="s">
        <v>957</v>
      </c>
      <c r="C3" s="488" t="s">
        <v>936</v>
      </c>
      <c r="D3" s="489"/>
      <c r="E3" s="490"/>
      <c r="F3" s="491" t="s">
        <v>958</v>
      </c>
      <c r="G3" s="491"/>
      <c r="H3" s="491"/>
      <c r="I3" s="491" t="s">
        <v>959</v>
      </c>
      <c r="J3" s="491"/>
      <c r="K3" s="491"/>
      <c r="L3" s="491" t="s">
        <v>960</v>
      </c>
      <c r="M3" s="491"/>
      <c r="N3" s="491"/>
      <c r="O3" s="492" t="s">
        <v>146</v>
      </c>
      <c r="P3" s="493"/>
      <c r="Q3" s="491" t="s">
        <v>961</v>
      </c>
      <c r="R3" s="491"/>
    </row>
    <row r="4" spans="1:18" s="155" customFormat="1" ht="38.25" customHeight="1" x14ac:dyDescent="0.2">
      <c r="A4" s="487"/>
      <c r="B4" s="487"/>
      <c r="C4" s="156" t="s">
        <v>962</v>
      </c>
      <c r="D4" s="156" t="s">
        <v>963</v>
      </c>
      <c r="E4" s="157" t="s">
        <v>964</v>
      </c>
      <c r="F4" s="156" t="s">
        <v>962</v>
      </c>
      <c r="G4" s="156" t="s">
        <v>963</v>
      </c>
      <c r="H4" s="156" t="s">
        <v>964</v>
      </c>
      <c r="I4" s="156" t="s">
        <v>962</v>
      </c>
      <c r="J4" s="156" t="s">
        <v>963</v>
      </c>
      <c r="K4" s="156" t="s">
        <v>964</v>
      </c>
      <c r="L4" s="156" t="s">
        <v>965</v>
      </c>
      <c r="M4" s="156" t="s">
        <v>963</v>
      </c>
      <c r="N4" s="156" t="s">
        <v>964</v>
      </c>
      <c r="O4" s="156" t="s">
        <v>963</v>
      </c>
      <c r="P4" s="156" t="s">
        <v>964</v>
      </c>
      <c r="Q4" s="157" t="s">
        <v>966</v>
      </c>
      <c r="R4" s="158" t="s">
        <v>967</v>
      </c>
    </row>
    <row r="5" spans="1:18" s="137" customFormat="1" x14ac:dyDescent="0.2">
      <c r="A5" s="159" t="s">
        <v>68</v>
      </c>
      <c r="B5" s="160">
        <v>254</v>
      </c>
      <c r="C5" s="160">
        <v>11648.450269999999</v>
      </c>
      <c r="D5" s="160">
        <v>2317338</v>
      </c>
      <c r="E5" s="160">
        <v>114082</v>
      </c>
      <c r="F5" s="160">
        <v>95153</v>
      </c>
      <c r="G5" s="160">
        <v>68133042</v>
      </c>
      <c r="H5" s="160">
        <v>2112532</v>
      </c>
      <c r="I5" s="160">
        <v>164</v>
      </c>
      <c r="J5" s="160">
        <v>27840060</v>
      </c>
      <c r="K5" s="160">
        <v>1363703</v>
      </c>
      <c r="L5" s="160">
        <v>574029</v>
      </c>
      <c r="M5" s="160">
        <v>107634572</v>
      </c>
      <c r="N5" s="160">
        <v>1792678</v>
      </c>
      <c r="O5" s="160">
        <v>205925012</v>
      </c>
      <c r="P5" s="160">
        <v>5382996</v>
      </c>
      <c r="Q5" s="160">
        <v>300172</v>
      </c>
      <c r="R5" s="160">
        <v>11204.52972755</v>
      </c>
    </row>
    <row r="6" spans="1:18" s="137" customFormat="1" x14ac:dyDescent="0.2">
      <c r="A6" s="159" t="s">
        <v>69</v>
      </c>
      <c r="B6" s="160">
        <f>SUM(B7:B14)</f>
        <v>173</v>
      </c>
      <c r="C6" s="160">
        <f t="shared" ref="C6:P6" si="0">SUM(C7:C14)</f>
        <v>6116.1822699999993</v>
      </c>
      <c r="D6" s="160">
        <f t="shared" si="0"/>
        <v>1165967</v>
      </c>
      <c r="E6" s="160">
        <f t="shared" si="0"/>
        <v>65886.852798600012</v>
      </c>
      <c r="F6" s="160">
        <f t="shared" si="0"/>
        <v>78182.748899999991</v>
      </c>
      <c r="G6" s="160">
        <f t="shared" si="0"/>
        <v>55038877</v>
      </c>
      <c r="H6" s="160">
        <f t="shared" si="0"/>
        <v>1791839.2748902496</v>
      </c>
      <c r="I6" s="160">
        <f t="shared" si="0"/>
        <v>116.92209916900001</v>
      </c>
      <c r="J6" s="160">
        <f t="shared" si="0"/>
        <v>19323887</v>
      </c>
      <c r="K6" s="160">
        <f t="shared" si="0"/>
        <v>968164.77627530007</v>
      </c>
      <c r="L6" s="160">
        <f t="shared" si="0"/>
        <v>376254.60027151799</v>
      </c>
      <c r="M6" s="160">
        <f t="shared" si="0"/>
        <v>75634427</v>
      </c>
      <c r="N6" s="160">
        <f t="shared" si="0"/>
        <v>1514138.0692554999</v>
      </c>
      <c r="O6" s="160">
        <f t="shared" si="0"/>
        <v>151163158</v>
      </c>
      <c r="P6" s="160">
        <f t="shared" si="0"/>
        <v>4340028.9732196489</v>
      </c>
      <c r="Q6" s="160">
        <f>Q14</f>
        <v>328316</v>
      </c>
      <c r="R6" s="160">
        <f>R14</f>
        <v>12267.826862149999</v>
      </c>
    </row>
    <row r="7" spans="1:18" s="147" customFormat="1" x14ac:dyDescent="0.2">
      <c r="A7" s="161">
        <v>43191</v>
      </c>
      <c r="B7" s="162">
        <v>21</v>
      </c>
      <c r="C7" s="162">
        <v>681.38720000000001</v>
      </c>
      <c r="D7" s="162">
        <v>135772</v>
      </c>
      <c r="E7" s="163">
        <v>7382.0749536000003</v>
      </c>
      <c r="F7" s="162">
        <v>10995.0242</v>
      </c>
      <c r="G7" s="162">
        <v>7867869</v>
      </c>
      <c r="H7" s="162">
        <v>253029.93565525001</v>
      </c>
      <c r="I7" s="162">
        <v>15.435435751</v>
      </c>
      <c r="J7" s="162">
        <v>2673160</v>
      </c>
      <c r="K7" s="162">
        <v>125840.43495369999</v>
      </c>
      <c r="L7" s="162">
        <v>50265.019828434</v>
      </c>
      <c r="M7" s="162">
        <v>9663715</v>
      </c>
      <c r="N7" s="162">
        <v>175610.706412</v>
      </c>
      <c r="O7" s="162">
        <f t="shared" ref="O7:P14" si="1">M7+J7+G7+D7</f>
        <v>20340516</v>
      </c>
      <c r="P7" s="162">
        <f t="shared" si="1"/>
        <v>561863.15197454998</v>
      </c>
      <c r="Q7" s="162">
        <v>272419</v>
      </c>
      <c r="R7" s="162">
        <v>10252.262687599999</v>
      </c>
    </row>
    <row r="8" spans="1:18" s="147" customFormat="1" x14ac:dyDescent="0.2">
      <c r="A8" s="161">
        <v>43222</v>
      </c>
      <c r="B8" s="162">
        <v>23</v>
      </c>
      <c r="C8" s="162">
        <v>856.49570999999992</v>
      </c>
      <c r="D8" s="162">
        <v>155130</v>
      </c>
      <c r="E8" s="163">
        <v>8621.0231897999984</v>
      </c>
      <c r="F8" s="162">
        <v>8950.3651000000027</v>
      </c>
      <c r="G8" s="162">
        <v>6394869</v>
      </c>
      <c r="H8" s="162">
        <v>214667.64891300007</v>
      </c>
      <c r="I8" s="162">
        <v>12.383254719999989</v>
      </c>
      <c r="J8" s="162">
        <v>2253461</v>
      </c>
      <c r="K8" s="162">
        <v>122585.98756219998</v>
      </c>
      <c r="L8" s="162">
        <v>46250.697805696997</v>
      </c>
      <c r="M8" s="162">
        <v>8895210</v>
      </c>
      <c r="N8" s="162">
        <v>177009.70433549999</v>
      </c>
      <c r="O8" s="162">
        <f t="shared" si="1"/>
        <v>17698670</v>
      </c>
      <c r="P8" s="162">
        <f t="shared" si="1"/>
        <v>522884.36400050001</v>
      </c>
      <c r="Q8" s="162">
        <v>247940</v>
      </c>
      <c r="R8" s="162">
        <v>9719.0455908500007</v>
      </c>
    </row>
    <row r="9" spans="1:18" s="147" customFormat="1" x14ac:dyDescent="0.2">
      <c r="A9" s="161">
        <v>43254</v>
      </c>
      <c r="B9" s="162">
        <v>21</v>
      </c>
      <c r="C9" s="162">
        <v>886.41457000000003</v>
      </c>
      <c r="D9" s="162">
        <v>175959</v>
      </c>
      <c r="E9" s="163">
        <v>9715.8885376000017</v>
      </c>
      <c r="F9" s="162">
        <v>8167.2401499999996</v>
      </c>
      <c r="G9" s="162">
        <v>6121070</v>
      </c>
      <c r="H9" s="162">
        <v>212443.22107649996</v>
      </c>
      <c r="I9" s="162">
        <v>14.222909230000006</v>
      </c>
      <c r="J9" s="162">
        <v>2357607</v>
      </c>
      <c r="K9" s="162">
        <v>110300.49011349997</v>
      </c>
      <c r="L9" s="162">
        <v>44502.367630277498</v>
      </c>
      <c r="M9" s="162">
        <v>8569510</v>
      </c>
      <c r="N9" s="162">
        <v>166191.54131099998</v>
      </c>
      <c r="O9" s="162">
        <f t="shared" si="1"/>
        <v>17224146</v>
      </c>
      <c r="P9" s="162">
        <f t="shared" si="1"/>
        <v>498651.14103859989</v>
      </c>
      <c r="Q9" s="162">
        <v>298803</v>
      </c>
      <c r="R9" s="162">
        <v>11252.63975545</v>
      </c>
    </row>
    <row r="10" spans="1:18" s="147" customFormat="1" x14ac:dyDescent="0.2">
      <c r="A10" s="161">
        <v>43285</v>
      </c>
      <c r="B10" s="162">
        <v>22</v>
      </c>
      <c r="C10" s="162">
        <v>771.97490999999968</v>
      </c>
      <c r="D10" s="162">
        <v>160034</v>
      </c>
      <c r="E10" s="163">
        <v>9145.5647799999988</v>
      </c>
      <c r="F10" s="162">
        <v>10913.253750000005</v>
      </c>
      <c r="G10" s="162">
        <v>7272721</v>
      </c>
      <c r="H10" s="162">
        <v>238764.25842024985</v>
      </c>
      <c r="I10" s="162">
        <v>11.516052817000004</v>
      </c>
      <c r="J10" s="162">
        <v>1962672</v>
      </c>
      <c r="K10" s="162">
        <v>99642.057857999956</v>
      </c>
      <c r="L10" s="162">
        <v>44769.445396769523</v>
      </c>
      <c r="M10" s="162">
        <v>8301841</v>
      </c>
      <c r="N10" s="162">
        <v>171692.95187299995</v>
      </c>
      <c r="O10" s="162">
        <f t="shared" si="1"/>
        <v>17697268</v>
      </c>
      <c r="P10" s="162">
        <f t="shared" si="1"/>
        <v>519244.83293124981</v>
      </c>
      <c r="Q10" s="162">
        <v>300324</v>
      </c>
      <c r="R10" s="162">
        <v>11624.4839803</v>
      </c>
    </row>
    <row r="11" spans="1:18" s="147" customFormat="1" x14ac:dyDescent="0.2">
      <c r="A11" s="161">
        <v>43317</v>
      </c>
      <c r="B11" s="162">
        <v>22</v>
      </c>
      <c r="C11" s="162">
        <v>680.41464999999982</v>
      </c>
      <c r="D11" s="162">
        <v>130026</v>
      </c>
      <c r="E11" s="163">
        <v>7635.2630787999997</v>
      </c>
      <c r="F11" s="162">
        <v>10505.019249999996</v>
      </c>
      <c r="G11" s="162">
        <v>7287437</v>
      </c>
      <c r="H11" s="162">
        <v>229026.26477574999</v>
      </c>
      <c r="I11" s="162">
        <v>16.539243868000003</v>
      </c>
      <c r="J11" s="162">
        <v>2450524</v>
      </c>
      <c r="K11" s="162">
        <v>115911.34298379997</v>
      </c>
      <c r="L11" s="162">
        <v>41038.600867911002</v>
      </c>
      <c r="M11" s="162">
        <v>8179663</v>
      </c>
      <c r="N11" s="162">
        <v>158522.4713725</v>
      </c>
      <c r="O11" s="162">
        <f t="shared" si="1"/>
        <v>18047650</v>
      </c>
      <c r="P11" s="162">
        <f t="shared" si="1"/>
        <v>511095.34221084998</v>
      </c>
      <c r="Q11" s="162">
        <v>337203</v>
      </c>
      <c r="R11" s="162">
        <v>12937.8600744</v>
      </c>
    </row>
    <row r="12" spans="1:18" s="147" customFormat="1" x14ac:dyDescent="0.2">
      <c r="A12" s="161">
        <v>43349</v>
      </c>
      <c r="B12" s="162">
        <v>20</v>
      </c>
      <c r="C12" s="162">
        <v>644.88196999999991</v>
      </c>
      <c r="D12" s="162">
        <v>126410</v>
      </c>
      <c r="E12" s="163">
        <v>7423.7061147999984</v>
      </c>
      <c r="F12" s="162">
        <v>10275.787449999998</v>
      </c>
      <c r="G12" s="162">
        <v>7038163</v>
      </c>
      <c r="H12" s="162">
        <v>225426.85332999993</v>
      </c>
      <c r="I12" s="162">
        <v>15.594591025000003</v>
      </c>
      <c r="J12" s="162">
        <v>2505658</v>
      </c>
      <c r="K12" s="162">
        <v>134224.12622810001</v>
      </c>
      <c r="L12" s="162">
        <v>43708.060661051997</v>
      </c>
      <c r="M12" s="162">
        <v>8617984</v>
      </c>
      <c r="N12" s="162">
        <v>180485.20806599996</v>
      </c>
      <c r="O12" s="162">
        <f t="shared" si="1"/>
        <v>18288215</v>
      </c>
      <c r="P12" s="162">
        <f t="shared" si="1"/>
        <v>547559.89373889985</v>
      </c>
      <c r="Q12" s="162">
        <v>293647</v>
      </c>
      <c r="R12" s="162">
        <v>12632.030690400001</v>
      </c>
    </row>
    <row r="13" spans="1:18" s="147" customFormat="1" x14ac:dyDescent="0.2">
      <c r="A13" s="161">
        <v>43380</v>
      </c>
      <c r="B13" s="162">
        <v>22</v>
      </c>
      <c r="C13" s="162">
        <v>713.76738000000012</v>
      </c>
      <c r="D13" s="162">
        <v>135899</v>
      </c>
      <c r="E13" s="162">
        <v>7922.7077328000023</v>
      </c>
      <c r="F13" s="162">
        <v>10507.373749999993</v>
      </c>
      <c r="G13" s="162">
        <v>7274845</v>
      </c>
      <c r="H13" s="162">
        <v>242104.49399274995</v>
      </c>
      <c r="I13" s="162">
        <v>15.778854025000003</v>
      </c>
      <c r="J13" s="162">
        <v>2716283</v>
      </c>
      <c r="K13" s="162">
        <v>137468.71074590003</v>
      </c>
      <c r="L13" s="162">
        <v>47470.920197196006</v>
      </c>
      <c r="M13" s="162">
        <v>10202221</v>
      </c>
      <c r="N13" s="162">
        <v>222820.31827699993</v>
      </c>
      <c r="O13" s="162">
        <f t="shared" si="1"/>
        <v>20329248</v>
      </c>
      <c r="P13" s="162">
        <f t="shared" si="1"/>
        <v>610316.23074844992</v>
      </c>
      <c r="Q13" s="162">
        <v>326788</v>
      </c>
      <c r="R13" s="162">
        <v>14618.3493985</v>
      </c>
    </row>
    <row r="14" spans="1:18" s="147" customFormat="1" x14ac:dyDescent="0.2">
      <c r="A14" s="161">
        <v>43405</v>
      </c>
      <c r="B14" s="162">
        <v>22</v>
      </c>
      <c r="C14" s="162">
        <v>880.84587999999985</v>
      </c>
      <c r="D14" s="162">
        <v>146737</v>
      </c>
      <c r="E14" s="162">
        <v>8040.6244112000004</v>
      </c>
      <c r="F14" s="162">
        <v>7868.6852499999995</v>
      </c>
      <c r="G14" s="162">
        <v>5781903</v>
      </c>
      <c r="H14" s="162">
        <v>176376.59872675</v>
      </c>
      <c r="I14" s="162">
        <v>15.451757733000004</v>
      </c>
      <c r="J14" s="162">
        <v>2404522</v>
      </c>
      <c r="K14" s="162">
        <v>122191.62583010001</v>
      </c>
      <c r="L14" s="162">
        <v>58249.487884180991</v>
      </c>
      <c r="M14" s="162">
        <v>13204283</v>
      </c>
      <c r="N14" s="162">
        <v>261805.16760849999</v>
      </c>
      <c r="O14" s="162">
        <f t="shared" si="1"/>
        <v>21537445</v>
      </c>
      <c r="P14" s="162">
        <f t="shared" si="1"/>
        <v>568414.01657655009</v>
      </c>
      <c r="Q14" s="162">
        <v>328316</v>
      </c>
      <c r="R14" s="162">
        <v>12267.826862149999</v>
      </c>
    </row>
    <row r="15" spans="1:18" x14ac:dyDescent="0.2">
      <c r="A15" s="494" t="s">
        <v>968</v>
      </c>
      <c r="B15" s="494"/>
      <c r="C15" s="494"/>
      <c r="D15" s="494"/>
      <c r="E15" s="494"/>
      <c r="F15" s="494"/>
      <c r="G15" s="494"/>
      <c r="H15" s="494"/>
      <c r="I15" s="494"/>
      <c r="J15" s="494"/>
      <c r="K15" s="494"/>
      <c r="L15" s="494"/>
      <c r="M15" s="494"/>
      <c r="N15" s="494"/>
      <c r="O15" s="494"/>
      <c r="P15" s="494"/>
      <c r="Q15" s="494"/>
      <c r="R15" s="494"/>
    </row>
    <row r="16" spans="1:18" ht="24" customHeight="1" x14ac:dyDescent="0.2">
      <c r="A16" s="495" t="s">
        <v>969</v>
      </c>
      <c r="B16" s="495" t="s">
        <v>957</v>
      </c>
      <c r="C16" s="496" t="s">
        <v>958</v>
      </c>
      <c r="D16" s="496"/>
      <c r="E16" s="496"/>
      <c r="F16" s="496"/>
      <c r="G16" s="496" t="s">
        <v>959</v>
      </c>
      <c r="H16" s="496"/>
      <c r="I16" s="496"/>
      <c r="J16" s="496"/>
      <c r="K16" s="496" t="s">
        <v>960</v>
      </c>
      <c r="L16" s="496"/>
      <c r="M16" s="496"/>
      <c r="N16" s="496"/>
      <c r="O16" s="496" t="s">
        <v>146</v>
      </c>
      <c r="P16" s="496"/>
      <c r="Q16" s="496" t="s">
        <v>961</v>
      </c>
      <c r="R16" s="496"/>
    </row>
    <row r="17" spans="1:18" x14ac:dyDescent="0.2">
      <c r="A17" s="495"/>
      <c r="B17" s="495"/>
      <c r="C17" s="499" t="s">
        <v>970</v>
      </c>
      <c r="D17" s="499"/>
      <c r="E17" s="499" t="s">
        <v>971</v>
      </c>
      <c r="F17" s="499"/>
      <c r="G17" s="499" t="s">
        <v>970</v>
      </c>
      <c r="H17" s="499"/>
      <c r="I17" s="499" t="s">
        <v>971</v>
      </c>
      <c r="J17" s="499"/>
      <c r="K17" s="499" t="s">
        <v>970</v>
      </c>
      <c r="L17" s="499"/>
      <c r="M17" s="499" t="s">
        <v>971</v>
      </c>
      <c r="N17" s="499"/>
      <c r="O17" s="497" t="s">
        <v>966</v>
      </c>
      <c r="P17" s="486" t="s">
        <v>972</v>
      </c>
      <c r="Q17" s="497" t="s">
        <v>966</v>
      </c>
      <c r="R17" s="497" t="s">
        <v>973</v>
      </c>
    </row>
    <row r="18" spans="1:18" ht="38.25" x14ac:dyDescent="0.2">
      <c r="A18" s="495"/>
      <c r="B18" s="495"/>
      <c r="C18" s="164" t="s">
        <v>966</v>
      </c>
      <c r="D18" s="157" t="s">
        <v>964</v>
      </c>
      <c r="E18" s="164" t="s">
        <v>966</v>
      </c>
      <c r="F18" s="157" t="s">
        <v>964</v>
      </c>
      <c r="G18" s="164" t="s">
        <v>966</v>
      </c>
      <c r="H18" s="157" t="s">
        <v>964</v>
      </c>
      <c r="I18" s="164" t="s">
        <v>966</v>
      </c>
      <c r="J18" s="157" t="s">
        <v>964</v>
      </c>
      <c r="K18" s="164" t="s">
        <v>966</v>
      </c>
      <c r="L18" s="157" t="s">
        <v>964</v>
      </c>
      <c r="M18" s="164" t="s">
        <v>966</v>
      </c>
      <c r="N18" s="157" t="s">
        <v>964</v>
      </c>
      <c r="O18" s="498"/>
      <c r="P18" s="487"/>
      <c r="Q18" s="498"/>
      <c r="R18" s="498"/>
    </row>
    <row r="19" spans="1:18" x14ac:dyDescent="0.2">
      <c r="A19" s="159" t="s">
        <v>68</v>
      </c>
      <c r="B19" s="160">
        <v>116</v>
      </c>
      <c r="C19" s="160" t="s">
        <v>974</v>
      </c>
      <c r="D19" s="160" t="s">
        <v>974</v>
      </c>
      <c r="E19" s="160" t="s">
        <v>974</v>
      </c>
      <c r="F19" s="160" t="s">
        <v>974</v>
      </c>
      <c r="G19" s="160">
        <v>23207</v>
      </c>
      <c r="H19" s="160">
        <v>6955</v>
      </c>
      <c r="I19" s="160">
        <v>11545</v>
      </c>
      <c r="J19" s="160">
        <v>3399</v>
      </c>
      <c r="K19" s="160" t="s">
        <v>974</v>
      </c>
      <c r="L19" s="160" t="s">
        <v>974</v>
      </c>
      <c r="M19" s="160" t="s">
        <v>974</v>
      </c>
      <c r="N19" s="160" t="s">
        <v>974</v>
      </c>
      <c r="O19" s="160">
        <f>G19+I19</f>
        <v>34752</v>
      </c>
      <c r="P19" s="160">
        <f>H19+J19</f>
        <v>10354</v>
      </c>
      <c r="Q19" s="160">
        <v>298</v>
      </c>
      <c r="R19" s="160">
        <v>92</v>
      </c>
    </row>
    <row r="20" spans="1:18" x14ac:dyDescent="0.2">
      <c r="A20" s="159" t="s">
        <v>69</v>
      </c>
      <c r="B20" s="160">
        <f t="shared" ref="B20:P20" si="2">SUM(B21:B28)</f>
        <v>173</v>
      </c>
      <c r="C20" s="160">
        <f t="shared" si="2"/>
        <v>49057</v>
      </c>
      <c r="D20" s="160">
        <f t="shared" si="2"/>
        <v>2606.5293930000003</v>
      </c>
      <c r="E20" s="160">
        <f t="shared" si="2"/>
        <v>36037</v>
      </c>
      <c r="F20" s="160">
        <f t="shared" si="2"/>
        <v>1755.2359140000001</v>
      </c>
      <c r="G20" s="160">
        <f t="shared" si="2"/>
        <v>219777</v>
      </c>
      <c r="H20" s="160">
        <f t="shared" si="2"/>
        <v>63231.37240600001</v>
      </c>
      <c r="I20" s="160">
        <f t="shared" si="2"/>
        <v>167442</v>
      </c>
      <c r="J20" s="160">
        <f t="shared" si="2"/>
        <v>49230.269656499993</v>
      </c>
      <c r="K20" s="160">
        <f t="shared" si="2"/>
        <v>241375</v>
      </c>
      <c r="L20" s="160">
        <f t="shared" si="2"/>
        <v>11628.441280000001</v>
      </c>
      <c r="M20" s="160">
        <f t="shared" si="2"/>
        <v>215556</v>
      </c>
      <c r="N20" s="160">
        <f t="shared" si="2"/>
        <v>10263.676914</v>
      </c>
      <c r="O20" s="160">
        <f t="shared" si="2"/>
        <v>929244</v>
      </c>
      <c r="P20" s="160">
        <f t="shared" si="2"/>
        <v>138715.52556350001</v>
      </c>
      <c r="Q20" s="160">
        <v>8862</v>
      </c>
      <c r="R20" s="160">
        <v>675.52</v>
      </c>
    </row>
    <row r="21" spans="1:18" x14ac:dyDescent="0.2">
      <c r="A21" s="161">
        <v>43191</v>
      </c>
      <c r="B21" s="162">
        <v>21</v>
      </c>
      <c r="C21" s="162">
        <v>0</v>
      </c>
      <c r="D21" s="162">
        <v>0</v>
      </c>
      <c r="E21" s="162">
        <v>0</v>
      </c>
      <c r="F21" s="162">
        <v>0</v>
      </c>
      <c r="G21" s="162">
        <v>4584</v>
      </c>
      <c r="H21" s="162">
        <v>1533.95</v>
      </c>
      <c r="I21" s="162">
        <v>3534</v>
      </c>
      <c r="J21" s="162">
        <v>1106.47</v>
      </c>
      <c r="K21" s="162">
        <v>0</v>
      </c>
      <c r="L21" s="162">
        <v>0</v>
      </c>
      <c r="M21" s="162">
        <v>0</v>
      </c>
      <c r="N21" s="162">
        <v>0</v>
      </c>
      <c r="O21" s="162">
        <f t="shared" ref="O21:P28" si="3">G21+I21+C21+E21+K21+M21</f>
        <v>8118</v>
      </c>
      <c r="P21" s="162">
        <f>H21+J21</f>
        <v>2640.42</v>
      </c>
      <c r="Q21" s="162">
        <v>1650</v>
      </c>
      <c r="R21" s="162">
        <v>517.55999999999995</v>
      </c>
    </row>
    <row r="22" spans="1:18" x14ac:dyDescent="0.2">
      <c r="A22" s="161">
        <v>43221</v>
      </c>
      <c r="B22" s="162">
        <v>23</v>
      </c>
      <c r="C22" s="162">
        <v>3575</v>
      </c>
      <c r="D22" s="162">
        <v>169.95</v>
      </c>
      <c r="E22" s="162">
        <v>2777</v>
      </c>
      <c r="F22" s="162">
        <v>130.75</v>
      </c>
      <c r="G22" s="162">
        <v>26483</v>
      </c>
      <c r="H22" s="162">
        <v>8134.5899999999992</v>
      </c>
      <c r="I22" s="162">
        <v>22435</v>
      </c>
      <c r="J22" s="162">
        <v>6916.01</v>
      </c>
      <c r="K22" s="162">
        <v>17615</v>
      </c>
      <c r="L22" s="162">
        <v>861.47</v>
      </c>
      <c r="M22" s="162">
        <v>13660</v>
      </c>
      <c r="N22" s="162">
        <v>657.54</v>
      </c>
      <c r="O22" s="162">
        <f t="shared" si="3"/>
        <v>86545</v>
      </c>
      <c r="P22" s="162">
        <f t="shared" si="3"/>
        <v>16870.309999999998</v>
      </c>
      <c r="Q22" s="162">
        <v>5677</v>
      </c>
      <c r="R22" s="162">
        <v>528.70000000000005</v>
      </c>
    </row>
    <row r="23" spans="1:18" x14ac:dyDescent="0.2">
      <c r="A23" s="161">
        <v>43252</v>
      </c>
      <c r="B23" s="162">
        <v>21</v>
      </c>
      <c r="C23" s="162">
        <v>12624</v>
      </c>
      <c r="D23" s="162">
        <v>681.89</v>
      </c>
      <c r="E23" s="162">
        <v>9217</v>
      </c>
      <c r="F23" s="162">
        <v>448.87</v>
      </c>
      <c r="G23" s="162">
        <v>24430</v>
      </c>
      <c r="H23" s="162">
        <v>6551.92</v>
      </c>
      <c r="I23" s="162">
        <v>20714</v>
      </c>
      <c r="J23" s="162">
        <v>5617.14</v>
      </c>
      <c r="K23" s="162">
        <v>31403</v>
      </c>
      <c r="L23" s="162">
        <v>1464.8</v>
      </c>
      <c r="M23" s="162">
        <v>26661</v>
      </c>
      <c r="N23" s="162">
        <v>1223.1199999999999</v>
      </c>
      <c r="O23" s="162">
        <f t="shared" si="3"/>
        <v>125049</v>
      </c>
      <c r="P23" s="162">
        <f t="shared" si="3"/>
        <v>15987.740000000002</v>
      </c>
      <c r="Q23" s="162">
        <v>10748</v>
      </c>
      <c r="R23" s="162">
        <v>1389.3999999999999</v>
      </c>
    </row>
    <row r="24" spans="1:18" x14ac:dyDescent="0.2">
      <c r="A24" s="161">
        <v>43282</v>
      </c>
      <c r="B24" s="162">
        <v>22</v>
      </c>
      <c r="C24" s="162">
        <v>9967</v>
      </c>
      <c r="D24" s="162">
        <v>611.25</v>
      </c>
      <c r="E24" s="162">
        <v>3844</v>
      </c>
      <c r="F24" s="162">
        <v>203.52</v>
      </c>
      <c r="G24" s="162">
        <v>29249</v>
      </c>
      <c r="H24" s="162">
        <v>8447.2999999999993</v>
      </c>
      <c r="I24" s="162">
        <v>25159</v>
      </c>
      <c r="J24" s="162">
        <v>7394.52</v>
      </c>
      <c r="K24" s="162">
        <v>26313</v>
      </c>
      <c r="L24" s="162">
        <v>1313.15</v>
      </c>
      <c r="M24" s="162">
        <v>35238</v>
      </c>
      <c r="N24" s="162">
        <v>1702.25</v>
      </c>
      <c r="O24" s="162">
        <f t="shared" si="3"/>
        <v>129770</v>
      </c>
      <c r="P24" s="162">
        <f t="shared" si="3"/>
        <v>19671.990000000002</v>
      </c>
      <c r="Q24" s="162">
        <v>5971</v>
      </c>
      <c r="R24" s="162">
        <v>535.56999999999994</v>
      </c>
    </row>
    <row r="25" spans="1:18" x14ac:dyDescent="0.2">
      <c r="A25" s="161">
        <v>43313</v>
      </c>
      <c r="B25" s="162">
        <v>22</v>
      </c>
      <c r="C25" s="162">
        <v>10066</v>
      </c>
      <c r="D25" s="162">
        <v>487.48</v>
      </c>
      <c r="E25" s="162">
        <v>5386</v>
      </c>
      <c r="F25" s="162">
        <v>249.66000000000003</v>
      </c>
      <c r="G25" s="162">
        <v>17000</v>
      </c>
      <c r="H25" s="162">
        <v>4150.34</v>
      </c>
      <c r="I25" s="162">
        <v>12647</v>
      </c>
      <c r="J25" s="162">
        <v>3416.64</v>
      </c>
      <c r="K25" s="162">
        <v>30747</v>
      </c>
      <c r="L25" s="162">
        <v>1486.43</v>
      </c>
      <c r="M25" s="162">
        <v>26732</v>
      </c>
      <c r="N25" s="162">
        <v>1250.83</v>
      </c>
      <c r="O25" s="162">
        <f t="shared" si="3"/>
        <v>102578</v>
      </c>
      <c r="P25" s="162">
        <f t="shared" si="3"/>
        <v>11041.38</v>
      </c>
      <c r="Q25" s="162">
        <v>5735</v>
      </c>
      <c r="R25" s="162">
        <v>657.73</v>
      </c>
    </row>
    <row r="26" spans="1:18" x14ac:dyDescent="0.2">
      <c r="A26" s="161">
        <v>43344</v>
      </c>
      <c r="B26" s="162">
        <v>20</v>
      </c>
      <c r="C26" s="162">
        <v>3053</v>
      </c>
      <c r="D26" s="162">
        <v>172.47193300000001</v>
      </c>
      <c r="E26" s="162">
        <v>4308</v>
      </c>
      <c r="F26" s="162">
        <v>215.48277400000001</v>
      </c>
      <c r="G26" s="162">
        <v>83236</v>
      </c>
      <c r="H26" s="162">
        <v>25124.147906000002</v>
      </c>
      <c r="I26" s="162">
        <v>59085</v>
      </c>
      <c r="J26" s="162">
        <v>17949.004356499998</v>
      </c>
      <c r="K26" s="162">
        <v>28034</v>
      </c>
      <c r="L26" s="162">
        <v>1445.20128</v>
      </c>
      <c r="M26" s="162">
        <v>34418</v>
      </c>
      <c r="N26" s="162">
        <v>1717.826914</v>
      </c>
      <c r="O26" s="162">
        <f t="shared" si="3"/>
        <v>212134</v>
      </c>
      <c r="P26" s="162">
        <f t="shared" si="3"/>
        <v>46624.135163499996</v>
      </c>
      <c r="Q26" s="162">
        <v>6441</v>
      </c>
      <c r="R26" s="162">
        <v>528.00232249999999</v>
      </c>
    </row>
    <row r="27" spans="1:18" x14ac:dyDescent="0.2">
      <c r="A27" s="161">
        <v>43380</v>
      </c>
      <c r="B27" s="162">
        <v>22</v>
      </c>
      <c r="C27" s="162">
        <v>4312</v>
      </c>
      <c r="D27" s="162">
        <v>223.8</v>
      </c>
      <c r="E27" s="162">
        <v>5332</v>
      </c>
      <c r="F27" s="162">
        <v>265.19</v>
      </c>
      <c r="G27" s="162">
        <v>20488</v>
      </c>
      <c r="H27" s="162">
        <v>5973.91</v>
      </c>
      <c r="I27" s="162">
        <v>16640</v>
      </c>
      <c r="J27" s="162">
        <v>5051.4199999999992</v>
      </c>
      <c r="K27" s="162">
        <v>39583</v>
      </c>
      <c r="L27" s="162">
        <v>2141.4</v>
      </c>
      <c r="M27" s="162">
        <v>37645</v>
      </c>
      <c r="N27" s="162">
        <v>1989.11</v>
      </c>
      <c r="O27" s="162">
        <f t="shared" si="3"/>
        <v>124000</v>
      </c>
      <c r="P27" s="162">
        <f t="shared" si="3"/>
        <v>15644.829999999998</v>
      </c>
      <c r="Q27" s="162">
        <v>7666</v>
      </c>
      <c r="R27" s="162">
        <v>903.96</v>
      </c>
    </row>
    <row r="28" spans="1:18" x14ac:dyDescent="0.2">
      <c r="A28" s="161">
        <v>43405</v>
      </c>
      <c r="B28" s="162">
        <v>22</v>
      </c>
      <c r="C28" s="162">
        <v>5460</v>
      </c>
      <c r="D28" s="162">
        <v>259.68745999999999</v>
      </c>
      <c r="E28" s="162">
        <v>5173</v>
      </c>
      <c r="F28" s="162">
        <v>241.76313999999999</v>
      </c>
      <c r="G28" s="162">
        <v>14307</v>
      </c>
      <c r="H28" s="162">
        <v>3315.2145</v>
      </c>
      <c r="I28" s="162">
        <v>7228</v>
      </c>
      <c r="J28" s="162">
        <v>1779.0653</v>
      </c>
      <c r="K28" s="162">
        <v>67680</v>
      </c>
      <c r="L28" s="162">
        <v>2915.99</v>
      </c>
      <c r="M28" s="162">
        <v>41202</v>
      </c>
      <c r="N28" s="162">
        <v>1723</v>
      </c>
      <c r="O28" s="162">
        <f t="shared" si="3"/>
        <v>141050</v>
      </c>
      <c r="P28" s="162">
        <f t="shared" si="3"/>
        <v>10234.7204</v>
      </c>
      <c r="Q28" s="162">
        <v>8862</v>
      </c>
      <c r="R28" s="162">
        <v>675.52</v>
      </c>
    </row>
    <row r="29" spans="1:18" x14ac:dyDescent="0.2">
      <c r="A29" s="139" t="str">
        <f>'66'!A14</f>
        <v>$ indicates as on Nov. 30, 2018</v>
      </c>
    </row>
    <row r="30" spans="1:18" x14ac:dyDescent="0.2">
      <c r="A30" s="139" t="s">
        <v>1120</v>
      </c>
      <c r="P30" s="166"/>
    </row>
    <row r="31" spans="1:18" x14ac:dyDescent="0.2">
      <c r="A31" s="500" t="s">
        <v>975</v>
      </c>
      <c r="B31" s="500"/>
      <c r="C31" s="500"/>
      <c r="D31" s="500"/>
      <c r="E31" s="500"/>
      <c r="F31" s="500"/>
      <c r="G31" s="500"/>
      <c r="H31" s="500"/>
      <c r="I31" s="500"/>
      <c r="J31" s="500"/>
    </row>
    <row r="36" spans="2:13" x14ac:dyDescent="0.2">
      <c r="B36" s="147" t="s">
        <v>976</v>
      </c>
    </row>
    <row r="37" spans="2:13" x14ac:dyDescent="0.2">
      <c r="B37" s="139" t="s">
        <v>977</v>
      </c>
      <c r="D37" s="139" t="s">
        <v>978</v>
      </c>
      <c r="E37" s="139" t="s">
        <v>979</v>
      </c>
      <c r="F37" s="139" t="s">
        <v>146</v>
      </c>
      <c r="H37" s="139" t="s">
        <v>980</v>
      </c>
      <c r="I37" s="139" t="s">
        <v>981</v>
      </c>
      <c r="J37" s="139" t="s">
        <v>982</v>
      </c>
      <c r="K37" s="139" t="s">
        <v>983</v>
      </c>
    </row>
    <row r="38" spans="2:13" x14ac:dyDescent="0.2">
      <c r="D38" s="166"/>
    </row>
    <row r="39" spans="2:13" x14ac:dyDescent="0.2">
      <c r="B39" s="139" t="s">
        <v>984</v>
      </c>
      <c r="C39" s="167"/>
      <c r="D39" s="167">
        <f>E6+'68'!E6+'69'!E5+'68'!I6+'68'!K6</f>
        <v>472652.94782290008</v>
      </c>
      <c r="E39" s="166">
        <f>P20+H6+K6+N6+'69'!K5+'69'!H5+'70'!M4+'71'!E5</f>
        <v>4435521.7774957493</v>
      </c>
      <c r="F39" s="168">
        <f>D39+E39</f>
        <v>4908174.7253186498</v>
      </c>
      <c r="H39" s="166">
        <f>P6+'68'!E6+'69'!M5+'70'!M4+'71'!E5</f>
        <v>4769306.3497551493</v>
      </c>
      <c r="I39" s="166">
        <f>P20+'68'!I6+'68'!K6</f>
        <v>138868.37556350001</v>
      </c>
      <c r="J39" s="169">
        <f>H39+I39</f>
        <v>4908174.7253186498</v>
      </c>
      <c r="K39" s="167" t="b">
        <f>F39=J39</f>
        <v>1</v>
      </c>
      <c r="M39" s="170">
        <f>'73'!D30+'73'!D42+'74'!D22+'74'!D29+'75'!D16+'75'!D22+'75'!D31+0.51</f>
        <v>4908174.9038869971</v>
      </c>
    </row>
    <row r="40" spans="2:13" x14ac:dyDescent="0.2">
      <c r="B40" s="161">
        <v>43191</v>
      </c>
      <c r="C40" s="167"/>
      <c r="D40" s="167">
        <f>E7+'68'!E7+'69'!E6+'68'!I7+'68'!K7</f>
        <v>50188.155097600007</v>
      </c>
      <c r="E40" s="166">
        <f>P21+H7+K7+N7+'69'!K6</f>
        <v>557600.75702095008</v>
      </c>
      <c r="F40" s="167">
        <f>D40+E40</f>
        <v>607788.91211855004</v>
      </c>
      <c r="H40" s="166">
        <f>P7+'68'!E7+'69'!M6</f>
        <v>605127.23211854999</v>
      </c>
      <c r="I40" s="166">
        <f>P21+'68'!I7+'68'!K7</f>
        <v>2661.6800000000003</v>
      </c>
      <c r="J40" s="166">
        <f>H40+I40</f>
        <v>607788.91211855004</v>
      </c>
      <c r="K40" s="167" t="b">
        <f t="shared" ref="K40:K47" si="4">F40=J40</f>
        <v>1</v>
      </c>
    </row>
    <row r="41" spans="2:13" x14ac:dyDescent="0.2">
      <c r="B41" s="161">
        <v>43221</v>
      </c>
      <c r="C41" s="167"/>
      <c r="D41" s="167">
        <f>E8+'68'!E8+'69'!E7+'68'!I8+'68'!K8</f>
        <v>53494.710803800008</v>
      </c>
      <c r="E41" s="166">
        <f>P22+H8+K8+N8+'69'!K7</f>
        <v>531496.06771069998</v>
      </c>
      <c r="F41" s="167">
        <f t="shared" ref="F41:F47" si="5">D41+E41</f>
        <v>584990.77851450001</v>
      </c>
      <c r="H41" s="166">
        <f>P8+'68'!E8+'69'!M7</f>
        <v>568107.16851450002</v>
      </c>
      <c r="I41" s="166">
        <f>P22+'68'!I8+'68'!K8</f>
        <v>16883.609999999997</v>
      </c>
      <c r="J41" s="166">
        <f t="shared" ref="J41:J47" si="6">H41+I41</f>
        <v>584990.77851450001</v>
      </c>
      <c r="K41" s="167" t="b">
        <f t="shared" si="4"/>
        <v>1</v>
      </c>
    </row>
    <row r="42" spans="2:13" x14ac:dyDescent="0.2">
      <c r="B42" s="161">
        <v>43252</v>
      </c>
      <c r="C42" s="167"/>
      <c r="D42" s="167">
        <f>E9+'68'!E9+'69'!E8+'68'!I9+'68'!K9</f>
        <v>54011.814916100026</v>
      </c>
      <c r="E42" s="166">
        <f>P23+H9+K9+N9+'69'!K8</f>
        <v>505217.87177264993</v>
      </c>
      <c r="F42" s="167">
        <f t="shared" si="5"/>
        <v>559229.68668874993</v>
      </c>
      <c r="H42" s="166">
        <f>P9+'68'!E9+'69'!M8</f>
        <v>543225.35668874998</v>
      </c>
      <c r="I42" s="166">
        <f>P23+'68'!I9+'68'!K9</f>
        <v>16004.33</v>
      </c>
      <c r="J42" s="166">
        <f t="shared" si="6"/>
        <v>559229.68668874993</v>
      </c>
      <c r="K42" s="167" t="b">
        <f t="shared" si="4"/>
        <v>1</v>
      </c>
    </row>
    <row r="43" spans="2:13" x14ac:dyDescent="0.2">
      <c r="B43" s="161">
        <v>43282</v>
      </c>
      <c r="C43" s="167"/>
      <c r="D43" s="167">
        <f>E10+'68'!E10+'69'!E9+'68'!I10+'68'!K10</f>
        <v>72925.606925800006</v>
      </c>
      <c r="E43" s="166">
        <f>P24+H10+K10+N10+'69'!K9</f>
        <v>530236.34815124969</v>
      </c>
      <c r="F43" s="167">
        <f t="shared" si="5"/>
        <v>603161.95507704967</v>
      </c>
      <c r="H43" s="166">
        <f>P10+'68'!E10+'69'!M9</f>
        <v>583474.39507704985</v>
      </c>
      <c r="I43" s="166">
        <f>P24+'68'!I10+'68'!K10</f>
        <v>19687.560000000001</v>
      </c>
      <c r="J43" s="166">
        <f t="shared" si="6"/>
        <v>603161.9550770499</v>
      </c>
      <c r="K43" s="167" t="b">
        <f t="shared" si="4"/>
        <v>1</v>
      </c>
    </row>
    <row r="44" spans="2:13" x14ac:dyDescent="0.2">
      <c r="B44" s="161">
        <v>43313</v>
      </c>
      <c r="C44" s="167"/>
      <c r="D44" s="167">
        <f>E11+'68'!E11+'69'!E10+'68'!I11+'68'!K11</f>
        <v>67565.119550799995</v>
      </c>
      <c r="E44" s="166">
        <f>P25+H11+K11+N11+'69'!K10+'69'!H10</f>
        <v>514933.93913204997</v>
      </c>
      <c r="F44" s="167">
        <f t="shared" si="5"/>
        <v>582499.05868284998</v>
      </c>
      <c r="H44" s="166">
        <f>P11+'68'!E11+'69'!M10</f>
        <v>571445.62868284993</v>
      </c>
      <c r="I44" s="166">
        <f>P25+'68'!I11+'68'!K11</f>
        <v>11053.429999999998</v>
      </c>
      <c r="J44" s="166">
        <f t="shared" si="6"/>
        <v>582499.05868284998</v>
      </c>
      <c r="K44" s="167" t="b">
        <f t="shared" si="4"/>
        <v>1</v>
      </c>
    </row>
    <row r="45" spans="2:13" x14ac:dyDescent="0.2">
      <c r="B45" s="161">
        <v>43344</v>
      </c>
      <c r="C45" s="167"/>
      <c r="D45" s="167">
        <f>E12+'68'!E12+'69'!E11+'68'!I12+'68'!K12</f>
        <v>46857.933979800036</v>
      </c>
      <c r="E45" s="166">
        <f>P26+H12+K12+N12+'69'!K11+'69'!H11+'70'!M4+'71'!E5</f>
        <v>603503.10770559986</v>
      </c>
      <c r="F45" s="167">
        <f t="shared" si="5"/>
        <v>650361.04168539995</v>
      </c>
      <c r="H45" s="166">
        <f>P12+'68'!E12+'69'!M11+'70'!M4+'71'!E5</f>
        <v>603723.71652189991</v>
      </c>
      <c r="I45" s="166">
        <f>P26+'68'!I12+'68'!K12</f>
        <v>46637.325163499998</v>
      </c>
      <c r="J45" s="166">
        <f t="shared" si="6"/>
        <v>650361.04168539995</v>
      </c>
      <c r="K45" s="167" t="b">
        <f t="shared" si="4"/>
        <v>1</v>
      </c>
    </row>
    <row r="46" spans="2:13" x14ac:dyDescent="0.2">
      <c r="B46" s="161">
        <v>43380</v>
      </c>
      <c r="C46" s="167"/>
      <c r="D46" s="167">
        <f>E13+'68'!E13+'69'!E12+'68'!I13+'68'!K13</f>
        <v>62124.013927799999</v>
      </c>
      <c r="E46" s="166">
        <f>P27+H13+K13+N13+'69'!K12+'69'!H12+'70'!M5+'71'!E6</f>
        <v>627389.32683919987</v>
      </c>
      <c r="F46" s="167">
        <f t="shared" si="5"/>
        <v>689513.34076699987</v>
      </c>
      <c r="H46" s="166">
        <f>P13+'68'!E13+'69'!M12+'70'!M5+'71'!E6</f>
        <v>673827.53076699993</v>
      </c>
      <c r="I46" s="166">
        <f>P27+'68'!I13+'68'!K13</f>
        <v>15685.809999999998</v>
      </c>
      <c r="J46" s="166">
        <f t="shared" si="6"/>
        <v>689513.34076699987</v>
      </c>
      <c r="K46" s="167" t="b">
        <f t="shared" si="4"/>
        <v>1</v>
      </c>
    </row>
    <row r="47" spans="2:13" x14ac:dyDescent="0.2">
      <c r="B47" s="161">
        <v>43405</v>
      </c>
      <c r="C47" s="167"/>
      <c r="D47" s="167">
        <f>E14+'68'!E14+'69'!E13+'68'!I14+'68'!K14</f>
        <v>65485.592621200049</v>
      </c>
      <c r="E47" s="166">
        <f>P28+H14+K14+N14+'69'!K13+'69'!H13+'70'!M6+'71'!E7</f>
        <v>580956.00408135005</v>
      </c>
      <c r="F47" s="167">
        <f t="shared" si="5"/>
        <v>646441.59670255007</v>
      </c>
      <c r="H47" s="166">
        <f>P14+'68'!E14+'69'!M13+'70'!M6+'71'!E7</f>
        <v>636186.96630255016</v>
      </c>
      <c r="I47" s="166">
        <f>P28+'68'!I14+'68'!K14</f>
        <v>10254.6304</v>
      </c>
      <c r="J47" s="166">
        <f t="shared" si="6"/>
        <v>646441.59670255019</v>
      </c>
      <c r="K47" s="167" t="b">
        <f t="shared" si="4"/>
        <v>1</v>
      </c>
    </row>
    <row r="48" spans="2:13" x14ac:dyDescent="0.2">
      <c r="H48" s="166"/>
      <c r="I48" s="166"/>
      <c r="J48" s="166"/>
    </row>
    <row r="50" spans="4:4" x14ac:dyDescent="0.2">
      <c r="D50" s="166"/>
    </row>
    <row r="52" spans="4:4" x14ac:dyDescent="0.2">
      <c r="D52" s="171"/>
    </row>
  </sheetData>
  <mergeCells count="31">
    <mergeCell ref="A31:J31"/>
    <mergeCell ref="C17:D17"/>
    <mergeCell ref="E17:F17"/>
    <mergeCell ref="G17:H17"/>
    <mergeCell ref="I17:J17"/>
    <mergeCell ref="A15:R15"/>
    <mergeCell ref="A16:A18"/>
    <mergeCell ref="B16:B18"/>
    <mergeCell ref="C16:F16"/>
    <mergeCell ref="G16:J16"/>
    <mergeCell ref="K16:N16"/>
    <mergeCell ref="O16:P16"/>
    <mergeCell ref="Q16:R16"/>
    <mergeCell ref="O17:O18"/>
    <mergeCell ref="P17:P18"/>
    <mergeCell ref="Q17:Q18"/>
    <mergeCell ref="R17:R18"/>
    <mergeCell ref="K17:L17"/>
    <mergeCell ref="M17:N17"/>
    <mergeCell ref="A1:H1"/>
    <mergeCell ref="I1:O1"/>
    <mergeCell ref="P1:Q1"/>
    <mergeCell ref="A2:R2"/>
    <mergeCell ref="A3:A4"/>
    <mergeCell ref="B3:B4"/>
    <mergeCell ref="C3:E3"/>
    <mergeCell ref="F3:H3"/>
    <mergeCell ref="I3:K3"/>
    <mergeCell ref="L3:N3"/>
    <mergeCell ref="O3:P3"/>
    <mergeCell ref="Q3:R3"/>
  </mergeCells>
  <pageMargins left="0.7" right="0.7" top="0.75" bottom="0.75" header="0.3" footer="0.3"/>
  <pageSetup scale="71"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A33" sqref="A33:J33"/>
    </sheetView>
  </sheetViews>
  <sheetFormatPr defaultRowHeight="12.75" x14ac:dyDescent="0.2"/>
  <cols>
    <col min="1" max="1" width="9.140625" style="139" customWidth="1"/>
    <col min="2" max="2" width="7.140625" style="139" customWidth="1"/>
    <col min="3" max="3" width="11.42578125" style="139" customWidth="1"/>
    <col min="4" max="4" width="14.140625" style="139" bestFit="1" customWidth="1"/>
    <col min="5" max="5" width="10.28515625" style="139" customWidth="1"/>
    <col min="6" max="6" width="8.7109375" style="139" customWidth="1"/>
    <col min="7" max="16384" width="9.140625" style="139"/>
  </cols>
  <sheetData>
    <row r="1" spans="1:15" ht="15" x14ac:dyDescent="0.2">
      <c r="A1" s="478" t="s">
        <v>985</v>
      </c>
      <c r="B1" s="478"/>
      <c r="C1" s="484"/>
      <c r="D1" s="484"/>
      <c r="E1" s="484"/>
      <c r="F1" s="484"/>
      <c r="G1" s="484"/>
    </row>
    <row r="2" spans="1:15" x14ac:dyDescent="0.2">
      <c r="A2" s="489" t="s">
        <v>704</v>
      </c>
      <c r="B2" s="491" t="s">
        <v>957</v>
      </c>
      <c r="C2" s="507" t="s">
        <v>956</v>
      </c>
      <c r="D2" s="507"/>
      <c r="E2" s="507"/>
      <c r="F2" s="507"/>
      <c r="G2" s="507"/>
      <c r="H2" s="507" t="s">
        <v>968</v>
      </c>
      <c r="I2" s="507"/>
      <c r="J2" s="507"/>
      <c r="K2" s="507"/>
      <c r="L2" s="507"/>
      <c r="M2" s="507"/>
    </row>
    <row r="3" spans="1:15" s="155" customFormat="1" ht="34.5" customHeight="1" x14ac:dyDescent="0.2">
      <c r="A3" s="505"/>
      <c r="B3" s="491"/>
      <c r="C3" s="491" t="s">
        <v>986</v>
      </c>
      <c r="D3" s="491" t="s">
        <v>963</v>
      </c>
      <c r="E3" s="491" t="s">
        <v>987</v>
      </c>
      <c r="F3" s="492" t="s">
        <v>961</v>
      </c>
      <c r="G3" s="493"/>
      <c r="H3" s="501" t="s">
        <v>988</v>
      </c>
      <c r="I3" s="502"/>
      <c r="J3" s="501" t="s">
        <v>989</v>
      </c>
      <c r="K3" s="502"/>
      <c r="L3" s="503" t="s">
        <v>990</v>
      </c>
      <c r="M3" s="504"/>
    </row>
    <row r="4" spans="1:15" s="155" customFormat="1" ht="41.25" customHeight="1" x14ac:dyDescent="0.2">
      <c r="A4" s="506"/>
      <c r="B4" s="491"/>
      <c r="C4" s="491"/>
      <c r="D4" s="491"/>
      <c r="E4" s="491"/>
      <c r="F4" s="172" t="s">
        <v>584</v>
      </c>
      <c r="G4" s="172" t="s">
        <v>967</v>
      </c>
      <c r="H4" s="164" t="s">
        <v>966</v>
      </c>
      <c r="I4" s="172" t="s">
        <v>964</v>
      </c>
      <c r="J4" s="164" t="s">
        <v>966</v>
      </c>
      <c r="K4" s="172" t="s">
        <v>987</v>
      </c>
      <c r="L4" s="173" t="s">
        <v>966</v>
      </c>
      <c r="M4" s="173" t="s">
        <v>991</v>
      </c>
    </row>
    <row r="5" spans="1:15" s="147" customFormat="1" x14ac:dyDescent="0.2">
      <c r="A5" s="174" t="s">
        <v>68</v>
      </c>
      <c r="B5" s="175">
        <v>248</v>
      </c>
      <c r="C5" s="175">
        <v>133172</v>
      </c>
      <c r="D5" s="175">
        <v>15187625</v>
      </c>
      <c r="E5" s="175">
        <v>589497</v>
      </c>
      <c r="F5" s="175">
        <v>135902</v>
      </c>
      <c r="G5" s="175">
        <v>5099.9600000000009</v>
      </c>
      <c r="H5" s="176">
        <v>5169</v>
      </c>
      <c r="I5" s="176">
        <v>233.66</v>
      </c>
      <c r="J5" s="176">
        <v>1440</v>
      </c>
      <c r="K5" s="177">
        <v>64.650000000000006</v>
      </c>
      <c r="L5" s="176">
        <v>569</v>
      </c>
      <c r="M5" s="178">
        <v>25.32</v>
      </c>
    </row>
    <row r="6" spans="1:15" s="147" customFormat="1" x14ac:dyDescent="0.2">
      <c r="A6" s="174" t="s">
        <v>69</v>
      </c>
      <c r="B6" s="179">
        <f>SUM(B7:B14)</f>
        <v>166</v>
      </c>
      <c r="C6" s="179">
        <f>SUM(C7:C14)</f>
        <v>89514.952000000005</v>
      </c>
      <c r="D6" s="180">
        <f>SUM(D7:D14)</f>
        <v>10206893</v>
      </c>
      <c r="E6" s="180">
        <f>SUM(E7:E14)</f>
        <v>392566.33101500012</v>
      </c>
      <c r="F6" s="180">
        <f>F14</f>
        <v>122788</v>
      </c>
      <c r="G6" s="180">
        <f>G14</f>
        <v>5165.9099999999989</v>
      </c>
      <c r="H6" s="180">
        <f>SUM(H7:H14)</f>
        <v>3207</v>
      </c>
      <c r="I6" s="180">
        <f t="shared" ref="I6:K6" si="0">SUM(I7:I14)</f>
        <v>140</v>
      </c>
      <c r="J6" s="180">
        <f t="shared" si="0"/>
        <v>301</v>
      </c>
      <c r="K6" s="180">
        <f t="shared" si="0"/>
        <v>12.85</v>
      </c>
      <c r="L6" s="181">
        <f>L14</f>
        <v>33</v>
      </c>
      <c r="M6" s="181">
        <f>M14</f>
        <v>1.77</v>
      </c>
    </row>
    <row r="7" spans="1:15" x14ac:dyDescent="0.2">
      <c r="A7" s="161">
        <v>43191</v>
      </c>
      <c r="B7" s="182">
        <v>21</v>
      </c>
      <c r="C7" s="182">
        <v>9906.9610000000048</v>
      </c>
      <c r="D7" s="182">
        <v>1080591</v>
      </c>
      <c r="E7" s="182">
        <v>39618.825600000011</v>
      </c>
      <c r="F7" s="182">
        <v>151062</v>
      </c>
      <c r="G7" s="182">
        <v>5180.63</v>
      </c>
      <c r="H7" s="183">
        <v>401</v>
      </c>
      <c r="I7" s="184">
        <v>17.38</v>
      </c>
      <c r="J7" s="183">
        <v>95</v>
      </c>
      <c r="K7" s="185">
        <v>3.88</v>
      </c>
      <c r="L7" s="183">
        <v>78</v>
      </c>
      <c r="M7" s="186">
        <v>3.31</v>
      </c>
    </row>
    <row r="8" spans="1:15" x14ac:dyDescent="0.2">
      <c r="A8" s="161">
        <v>43222</v>
      </c>
      <c r="B8" s="182">
        <v>22</v>
      </c>
      <c r="C8" s="182">
        <v>10347.103999999998</v>
      </c>
      <c r="D8" s="182">
        <v>1124310</v>
      </c>
      <c r="E8" s="182">
        <v>41737.886115000008</v>
      </c>
      <c r="F8" s="182">
        <v>132329</v>
      </c>
      <c r="G8" s="182">
        <v>4692.6000000000013</v>
      </c>
      <c r="H8" s="183">
        <v>315</v>
      </c>
      <c r="I8" s="184">
        <v>12.5</v>
      </c>
      <c r="J8" s="183">
        <v>20</v>
      </c>
      <c r="K8" s="185">
        <v>0.8</v>
      </c>
      <c r="L8" s="183">
        <v>32</v>
      </c>
      <c r="M8" s="186">
        <v>1.24</v>
      </c>
    </row>
    <row r="9" spans="1:15" x14ac:dyDescent="0.2">
      <c r="A9" s="161">
        <v>43254</v>
      </c>
      <c r="B9" s="182">
        <v>21</v>
      </c>
      <c r="C9" s="182">
        <v>10948.554999999998</v>
      </c>
      <c r="D9" s="182">
        <v>1184196</v>
      </c>
      <c r="E9" s="182">
        <v>41893.866110000024</v>
      </c>
      <c r="F9" s="182">
        <v>125671</v>
      </c>
      <c r="G9" s="182">
        <v>4629.2800000000025</v>
      </c>
      <c r="H9" s="183">
        <v>413</v>
      </c>
      <c r="I9" s="184">
        <v>15.88</v>
      </c>
      <c r="J9" s="183">
        <v>18</v>
      </c>
      <c r="K9" s="185">
        <v>0.71</v>
      </c>
      <c r="L9" s="183">
        <v>145</v>
      </c>
      <c r="M9" s="186">
        <v>6</v>
      </c>
    </row>
    <row r="10" spans="1:15" x14ac:dyDescent="0.2">
      <c r="A10" s="161">
        <v>43285</v>
      </c>
      <c r="B10" s="182">
        <v>22</v>
      </c>
      <c r="C10" s="187">
        <v>14388.817000000005</v>
      </c>
      <c r="D10" s="182">
        <v>1565853</v>
      </c>
      <c r="E10" s="182">
        <v>61323.259640000011</v>
      </c>
      <c r="F10" s="182">
        <v>119819</v>
      </c>
      <c r="G10" s="182">
        <v>4913.880000000001</v>
      </c>
      <c r="H10" s="183">
        <v>360</v>
      </c>
      <c r="I10" s="184">
        <v>15.25</v>
      </c>
      <c r="J10" s="183">
        <v>8</v>
      </c>
      <c r="K10" s="185">
        <v>0.32</v>
      </c>
      <c r="L10" s="183">
        <v>155</v>
      </c>
      <c r="M10" s="186">
        <v>6.91</v>
      </c>
    </row>
    <row r="11" spans="1:15" x14ac:dyDescent="0.2">
      <c r="A11" s="161">
        <v>43317</v>
      </c>
      <c r="B11" s="182">
        <v>21</v>
      </c>
      <c r="C11" s="187">
        <v>12897.352000000008</v>
      </c>
      <c r="D11" s="182">
        <v>1431248</v>
      </c>
      <c r="E11" s="182">
        <v>58371.162804999993</v>
      </c>
      <c r="F11" s="182">
        <v>109058</v>
      </c>
      <c r="G11" s="182">
        <v>4425.5900000000011</v>
      </c>
      <c r="H11" s="183">
        <v>243</v>
      </c>
      <c r="I11" s="184">
        <v>10.96</v>
      </c>
      <c r="J11" s="183">
        <v>24</v>
      </c>
      <c r="K11" s="185">
        <v>1.0900000000000001</v>
      </c>
      <c r="L11" s="183">
        <v>256</v>
      </c>
      <c r="M11" s="186">
        <v>11.53</v>
      </c>
    </row>
    <row r="12" spans="1:15" x14ac:dyDescent="0.2">
      <c r="A12" s="161">
        <v>43349</v>
      </c>
      <c r="B12" s="182">
        <v>18</v>
      </c>
      <c r="C12" s="182">
        <v>8241.8620000000046</v>
      </c>
      <c r="D12" s="182">
        <v>922621</v>
      </c>
      <c r="E12" s="182">
        <v>38248.203240000032</v>
      </c>
      <c r="F12" s="182">
        <v>106059</v>
      </c>
      <c r="G12" s="182">
        <v>4414.4500000000007</v>
      </c>
      <c r="H12" s="183">
        <v>287</v>
      </c>
      <c r="I12" s="184">
        <v>12.8</v>
      </c>
      <c r="J12" s="183">
        <v>9</v>
      </c>
      <c r="K12" s="185">
        <v>0.39</v>
      </c>
      <c r="L12" s="183">
        <v>109</v>
      </c>
      <c r="M12" s="186">
        <v>4.92</v>
      </c>
    </row>
    <row r="13" spans="1:15" x14ac:dyDescent="0.2">
      <c r="A13" s="161">
        <v>43380</v>
      </c>
      <c r="B13" s="182">
        <v>21</v>
      </c>
      <c r="C13" s="182">
        <v>11217.003999999992</v>
      </c>
      <c r="D13" s="182">
        <v>1419259</v>
      </c>
      <c r="E13" s="182">
        <v>54025.149295000003</v>
      </c>
      <c r="F13" s="182">
        <v>126089</v>
      </c>
      <c r="G13" s="182">
        <v>5539.36</v>
      </c>
      <c r="H13" s="182">
        <v>814</v>
      </c>
      <c r="I13" s="188">
        <v>37.21</v>
      </c>
      <c r="J13" s="182">
        <v>86</v>
      </c>
      <c r="K13" s="182">
        <v>3.77</v>
      </c>
      <c r="L13" s="182">
        <v>86.5</v>
      </c>
      <c r="M13" s="182">
        <v>4.2</v>
      </c>
    </row>
    <row r="14" spans="1:15" x14ac:dyDescent="0.2">
      <c r="A14" s="161">
        <v>43405</v>
      </c>
      <c r="B14" s="182">
        <v>20</v>
      </c>
      <c r="C14" s="182">
        <v>11567.297000000011</v>
      </c>
      <c r="D14" s="182">
        <v>1478815</v>
      </c>
      <c r="E14" s="182">
        <v>57347.978210000052</v>
      </c>
      <c r="F14" s="182">
        <v>122788</v>
      </c>
      <c r="G14" s="182">
        <v>5165.9099999999989</v>
      </c>
      <c r="H14" s="182">
        <v>374</v>
      </c>
      <c r="I14" s="182">
        <v>18.02</v>
      </c>
      <c r="J14" s="182">
        <v>41</v>
      </c>
      <c r="K14" s="182">
        <v>1.89</v>
      </c>
      <c r="L14" s="182">
        <v>33</v>
      </c>
      <c r="M14" s="182">
        <v>1.77</v>
      </c>
      <c r="N14" s="166"/>
      <c r="O14" s="166"/>
    </row>
    <row r="15" spans="1:15" ht="15" x14ac:dyDescent="0.25">
      <c r="A15" s="139" t="str">
        <f>'66'!A14</f>
        <v>$ indicates as on Nov. 30, 2018</v>
      </c>
      <c r="B15" s="147"/>
      <c r="C15" s="189"/>
      <c r="D15" s="190"/>
      <c r="E15" s="191"/>
      <c r="F15" s="191"/>
      <c r="G15" s="191"/>
      <c r="I15" s="192"/>
      <c r="J15" s="193"/>
    </row>
    <row r="16" spans="1:15" x14ac:dyDescent="0.2">
      <c r="A16" s="194" t="s">
        <v>992</v>
      </c>
      <c r="C16" s="153"/>
      <c r="I16" s="195"/>
      <c r="J16" s="195"/>
    </row>
    <row r="17" spans="1:10" ht="15" x14ac:dyDescent="0.25">
      <c r="A17" s="194"/>
      <c r="B17" s="194"/>
      <c r="C17" s="194"/>
      <c r="D17" s="196"/>
      <c r="E17" s="196"/>
      <c r="F17" s="196"/>
      <c r="G17" s="196"/>
      <c r="H17" s="196"/>
      <c r="I17" s="196"/>
      <c r="J17" s="196"/>
    </row>
  </sheetData>
  <mergeCells count="13">
    <mergeCell ref="H3:I3"/>
    <mergeCell ref="J3:K3"/>
    <mergeCell ref="L3:M3"/>
    <mergeCell ref="A1:E1"/>
    <mergeCell ref="F1:G1"/>
    <mergeCell ref="A2:A4"/>
    <mergeCell ref="B2:B4"/>
    <mergeCell ref="C2:G2"/>
    <mergeCell ref="H2:M2"/>
    <mergeCell ref="C3:C4"/>
    <mergeCell ref="D3:D4"/>
    <mergeCell ref="E3:E4"/>
    <mergeCell ref="F3:G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A33" sqref="A33:J33"/>
    </sheetView>
  </sheetViews>
  <sheetFormatPr defaultRowHeight="12.75" x14ac:dyDescent="0.2"/>
  <cols>
    <col min="1" max="1" width="14.7109375" bestFit="1" customWidth="1"/>
    <col min="2" max="2" width="9.28515625" bestFit="1" customWidth="1"/>
    <col min="3" max="3" width="11.85546875" bestFit="1" customWidth="1"/>
    <col min="4" max="4" width="4.85546875" bestFit="1" customWidth="1"/>
  </cols>
  <sheetData>
    <row r="1" spans="1:3" ht="15.75" customHeight="1" x14ac:dyDescent="0.2">
      <c r="A1" s="335" t="s">
        <v>9</v>
      </c>
      <c r="B1" s="335"/>
      <c r="C1" s="335"/>
    </row>
    <row r="2" spans="1:3" s="4" customFormat="1" ht="18" customHeight="1" x14ac:dyDescent="0.2">
      <c r="A2" s="347" t="s">
        <v>176</v>
      </c>
      <c r="B2" s="359" t="s">
        <v>146</v>
      </c>
      <c r="C2" s="361"/>
    </row>
    <row r="3" spans="1:3" s="4" customFormat="1" ht="28.5" customHeight="1" x14ac:dyDescent="0.2">
      <c r="A3" s="349"/>
      <c r="B3" s="23" t="s">
        <v>177</v>
      </c>
      <c r="C3" s="28" t="s">
        <v>178</v>
      </c>
    </row>
    <row r="4" spans="1:3" s="4" customFormat="1" ht="18" customHeight="1" x14ac:dyDescent="0.2">
      <c r="A4" s="3" t="s">
        <v>68</v>
      </c>
      <c r="B4" s="25">
        <v>156</v>
      </c>
      <c r="C4" s="26">
        <v>2360.8708999999999</v>
      </c>
    </row>
    <row r="5" spans="1:3" s="4" customFormat="1" ht="18" customHeight="1" x14ac:dyDescent="0.2">
      <c r="A5" s="3" t="s">
        <v>69</v>
      </c>
      <c r="B5" s="25">
        <v>91</v>
      </c>
      <c r="C5" s="26">
        <v>1534.03772</v>
      </c>
    </row>
    <row r="6" spans="1:3" s="4" customFormat="1" ht="18" customHeight="1" x14ac:dyDescent="0.2">
      <c r="A6" s="3" t="s">
        <v>179</v>
      </c>
      <c r="B6" s="25">
        <v>12</v>
      </c>
      <c r="C6" s="26">
        <v>191.37620000000001</v>
      </c>
    </row>
    <row r="7" spans="1:3" s="4" customFormat="1" ht="18" customHeight="1" x14ac:dyDescent="0.2">
      <c r="A7" s="3" t="s">
        <v>180</v>
      </c>
      <c r="B7" s="25">
        <v>19</v>
      </c>
      <c r="C7" s="26">
        <v>380.88535999999999</v>
      </c>
    </row>
    <row r="8" spans="1:3" s="4" customFormat="1" ht="18" customHeight="1" x14ac:dyDescent="0.2">
      <c r="A8" s="3" t="s">
        <v>181</v>
      </c>
      <c r="B8" s="25">
        <v>8</v>
      </c>
      <c r="C8" s="26">
        <v>135.55539999999999</v>
      </c>
    </row>
    <row r="9" spans="1:3" s="4" customFormat="1" ht="18" customHeight="1" x14ac:dyDescent="0.2">
      <c r="A9" s="3" t="s">
        <v>182</v>
      </c>
      <c r="B9" s="25">
        <v>9</v>
      </c>
      <c r="C9" s="26">
        <v>153.42313999999999</v>
      </c>
    </row>
    <row r="10" spans="1:3" s="4" customFormat="1" ht="18" customHeight="1" x14ac:dyDescent="0.2">
      <c r="A10" s="3" t="s">
        <v>183</v>
      </c>
      <c r="B10" s="25">
        <v>10</v>
      </c>
      <c r="C10" s="26">
        <v>126.2111</v>
      </c>
    </row>
    <row r="11" spans="1:3" s="4" customFormat="1" ht="18" customHeight="1" x14ac:dyDescent="0.2">
      <c r="A11" s="3" t="s">
        <v>184</v>
      </c>
      <c r="B11" s="25">
        <v>14</v>
      </c>
      <c r="C11" s="26">
        <v>309.23811999999998</v>
      </c>
    </row>
    <row r="12" spans="1:3" s="4" customFormat="1" ht="18" customHeight="1" x14ac:dyDescent="0.2">
      <c r="A12" s="3" t="s">
        <v>185</v>
      </c>
      <c r="B12" s="25">
        <v>14</v>
      </c>
      <c r="C12" s="26">
        <v>181.84800000000001</v>
      </c>
    </row>
    <row r="13" spans="1:3" s="4" customFormat="1" ht="18" customHeight="1" x14ac:dyDescent="0.2">
      <c r="A13" s="3" t="s">
        <v>186</v>
      </c>
      <c r="B13" s="25">
        <v>5</v>
      </c>
      <c r="C13" s="26">
        <v>55.500399999999999</v>
      </c>
    </row>
    <row r="14" spans="1:3" s="4" customFormat="1" ht="15" customHeight="1" x14ac:dyDescent="0.2">
      <c r="A14" s="337" t="s">
        <v>104</v>
      </c>
      <c r="B14" s="337"/>
      <c r="C14" s="337"/>
    </row>
    <row r="15" spans="1:3" s="4" customFormat="1" ht="13.5" customHeight="1" x14ac:dyDescent="0.2">
      <c r="A15" s="337" t="s">
        <v>187</v>
      </c>
      <c r="B15" s="337"/>
      <c r="C15" s="337"/>
    </row>
    <row r="16" spans="1:3" s="4" customFormat="1" ht="27.6" customHeight="1" x14ac:dyDescent="0.2"/>
  </sheetData>
  <mergeCells count="5">
    <mergeCell ref="A1:C1"/>
    <mergeCell ref="A2:A3"/>
    <mergeCell ref="B2:C2"/>
    <mergeCell ref="A14:C14"/>
    <mergeCell ref="A15:C15"/>
  </mergeCells>
  <pageMargins left="0.78431372549019618" right="0.78431372549019618" top="0.98039215686274517" bottom="0.98039215686274517" header="0.50980392156862753" footer="0.50980392156862753"/>
  <pageSetup paperSize="9" orientation="portrait" useFirstPageNumber="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activeCell="A33" sqref="A33:J33"/>
    </sheetView>
  </sheetViews>
  <sheetFormatPr defaultRowHeight="15" x14ac:dyDescent="0.25"/>
  <cols>
    <col min="1" max="2" width="9.140625" style="196"/>
    <col min="3" max="3" width="10.5703125" style="196" bestFit="1" customWidth="1"/>
    <col min="4" max="4" width="9.28515625" style="196" bestFit="1" customWidth="1"/>
    <col min="5" max="5" width="9.140625" style="196"/>
    <col min="6" max="6" width="9.85546875" style="196" customWidth="1"/>
    <col min="7" max="7" width="9.85546875" style="196" bestFit="1" customWidth="1"/>
    <col min="8" max="8" width="9.28515625" style="196" bestFit="1" customWidth="1"/>
    <col min="9" max="9" width="13.28515625" style="196" customWidth="1"/>
    <col min="10" max="10" width="9.42578125" style="196" customWidth="1"/>
    <col min="11" max="11" width="9.140625" style="196"/>
    <col min="12" max="12" width="11.7109375" style="196" bestFit="1" customWidth="1"/>
    <col min="13" max="13" width="9.85546875" style="196" bestFit="1" customWidth="1"/>
    <col min="14" max="16384" width="9.140625" style="196"/>
  </cols>
  <sheetData>
    <row r="1" spans="1:15" ht="15" customHeight="1" x14ac:dyDescent="0.25">
      <c r="A1" s="197" t="s">
        <v>993</v>
      </c>
      <c r="B1" s="197"/>
      <c r="F1" s="194"/>
      <c r="G1" s="194"/>
      <c r="I1" s="197"/>
      <c r="J1" s="198"/>
      <c r="K1" s="116"/>
    </row>
    <row r="2" spans="1:15" ht="41.25" customHeight="1" x14ac:dyDescent="0.25">
      <c r="A2" s="486" t="s">
        <v>704</v>
      </c>
      <c r="B2" s="486" t="s">
        <v>957</v>
      </c>
      <c r="C2" s="492" t="s">
        <v>994</v>
      </c>
      <c r="D2" s="509"/>
      <c r="E2" s="493"/>
      <c r="F2" s="491" t="s">
        <v>995</v>
      </c>
      <c r="G2" s="491"/>
      <c r="H2" s="491"/>
      <c r="I2" s="491" t="s">
        <v>996</v>
      </c>
      <c r="J2" s="491"/>
      <c r="K2" s="491"/>
      <c r="L2" s="492" t="s">
        <v>997</v>
      </c>
      <c r="M2" s="493"/>
      <c r="N2" s="492" t="s">
        <v>961</v>
      </c>
      <c r="O2" s="493"/>
    </row>
    <row r="3" spans="1:15" ht="41.25" customHeight="1" x14ac:dyDescent="0.25">
      <c r="A3" s="487"/>
      <c r="B3" s="487"/>
      <c r="C3" s="158" t="s">
        <v>998</v>
      </c>
      <c r="D3" s="158" t="s">
        <v>963</v>
      </c>
      <c r="E3" s="158" t="s">
        <v>987</v>
      </c>
      <c r="F3" s="158" t="s">
        <v>986</v>
      </c>
      <c r="G3" s="158" t="s">
        <v>963</v>
      </c>
      <c r="H3" s="158" t="s">
        <v>987</v>
      </c>
      <c r="I3" s="158" t="s">
        <v>999</v>
      </c>
      <c r="J3" s="158" t="s">
        <v>963</v>
      </c>
      <c r="K3" s="172" t="s">
        <v>987</v>
      </c>
      <c r="L3" s="158" t="s">
        <v>963</v>
      </c>
      <c r="M3" s="158" t="s">
        <v>987</v>
      </c>
      <c r="N3" s="158" t="s">
        <v>1000</v>
      </c>
      <c r="O3" s="158" t="s">
        <v>967</v>
      </c>
    </row>
    <row r="4" spans="1:15" x14ac:dyDescent="0.25">
      <c r="A4" s="174" t="s">
        <v>68</v>
      </c>
      <c r="B4" s="175">
        <v>246</v>
      </c>
      <c r="C4" s="175">
        <v>7512</v>
      </c>
      <c r="D4" s="175">
        <v>1653274</v>
      </c>
      <c r="E4" s="175">
        <v>34591</v>
      </c>
      <c r="F4" s="199" t="s">
        <v>886</v>
      </c>
      <c r="G4" s="199" t="s">
        <v>886</v>
      </c>
      <c r="H4" s="199" t="s">
        <v>886</v>
      </c>
      <c r="I4" s="175">
        <v>7362673</v>
      </c>
      <c r="J4" s="175">
        <v>7362673</v>
      </c>
      <c r="K4" s="175">
        <v>2158</v>
      </c>
      <c r="L4" s="200">
        <f t="shared" ref="L4:M4" si="0">SUM(J4,G4,D4)</f>
        <v>9015947</v>
      </c>
      <c r="M4" s="200">
        <f t="shared" si="0"/>
        <v>36749</v>
      </c>
      <c r="N4" s="175">
        <v>42771</v>
      </c>
      <c r="O4" s="175">
        <v>58.654043000000001</v>
      </c>
    </row>
    <row r="5" spans="1:15" x14ac:dyDescent="0.25">
      <c r="A5" s="174" t="s">
        <v>69</v>
      </c>
      <c r="B5" s="175">
        <f>SUM(B6:B13)</f>
        <v>173</v>
      </c>
      <c r="C5" s="175">
        <f>SUM(C6:C13)</f>
        <v>3139.3132000000001</v>
      </c>
      <c r="D5" s="175">
        <f t="shared" ref="D5:M5" si="1">SUM(D6:D13)</f>
        <v>626978</v>
      </c>
      <c r="E5" s="175">
        <f>SUM(E6:E13)</f>
        <v>14046.914009300001</v>
      </c>
      <c r="F5" s="175">
        <f t="shared" si="1"/>
        <v>501.69</v>
      </c>
      <c r="G5" s="175">
        <f t="shared" si="1"/>
        <v>50169</v>
      </c>
      <c r="H5" s="175">
        <f t="shared" si="1"/>
        <v>1840.3897299999999</v>
      </c>
      <c r="I5" s="175">
        <f t="shared" si="1"/>
        <v>15454355</v>
      </c>
      <c r="J5" s="175">
        <f t="shared" si="1"/>
        <v>15454355</v>
      </c>
      <c r="K5" s="175">
        <f t="shared" si="1"/>
        <v>5012.0968632000004</v>
      </c>
      <c r="L5" s="175">
        <f>SUM(L6:L13)</f>
        <v>16131502</v>
      </c>
      <c r="M5" s="175">
        <f t="shared" si="1"/>
        <v>20899.400602500002</v>
      </c>
      <c r="N5" s="175">
        <f>N13</f>
        <v>9537</v>
      </c>
      <c r="O5" s="175">
        <f>O13</f>
        <v>19.46</v>
      </c>
    </row>
    <row r="6" spans="1:15" x14ac:dyDescent="0.25">
      <c r="A6" s="148">
        <v>43191</v>
      </c>
      <c r="B6" s="201">
        <v>21</v>
      </c>
      <c r="C6" s="201">
        <v>688.82162500000004</v>
      </c>
      <c r="D6" s="201">
        <v>179598</v>
      </c>
      <c r="E6" s="201">
        <v>3165.9945440000001</v>
      </c>
      <c r="F6" s="202" t="s">
        <v>886</v>
      </c>
      <c r="G6" s="202" t="s">
        <v>886</v>
      </c>
      <c r="H6" s="202" t="s">
        <v>886</v>
      </c>
      <c r="I6" s="201">
        <v>1764149</v>
      </c>
      <c r="J6" s="201">
        <v>1764149</v>
      </c>
      <c r="K6" s="203">
        <v>479.26</v>
      </c>
      <c r="L6" s="204">
        <v>1943747</v>
      </c>
      <c r="M6" s="204">
        <f>E6+K6</f>
        <v>3645.2545440000004</v>
      </c>
      <c r="N6" s="201">
        <v>64616</v>
      </c>
      <c r="O6" s="203">
        <v>58.016363500000004</v>
      </c>
    </row>
    <row r="7" spans="1:15" x14ac:dyDescent="0.25">
      <c r="A7" s="148">
        <v>43222</v>
      </c>
      <c r="B7" s="201">
        <v>23</v>
      </c>
      <c r="C7" s="201">
        <v>685.49514999999997</v>
      </c>
      <c r="D7" s="201">
        <v>166702</v>
      </c>
      <c r="E7" s="201">
        <v>3122.501499</v>
      </c>
      <c r="F7" s="202" t="s">
        <v>886</v>
      </c>
      <c r="G7" s="202" t="s">
        <v>886</v>
      </c>
      <c r="H7" s="202" t="s">
        <v>886</v>
      </c>
      <c r="I7" s="201">
        <v>1252759</v>
      </c>
      <c r="J7" s="201">
        <v>1252759</v>
      </c>
      <c r="K7" s="203">
        <v>362.4169</v>
      </c>
      <c r="L7" s="204">
        <v>1419461</v>
      </c>
      <c r="M7" s="204">
        <f>E7+K7</f>
        <v>3484.9183990000001</v>
      </c>
      <c r="N7" s="201">
        <v>44701</v>
      </c>
      <c r="O7" s="203">
        <v>55.181910000000002</v>
      </c>
    </row>
    <row r="8" spans="1:15" x14ac:dyDescent="0.25">
      <c r="A8" s="148">
        <v>43254</v>
      </c>
      <c r="B8" s="201">
        <v>21</v>
      </c>
      <c r="C8" s="201">
        <v>552.41610000000003</v>
      </c>
      <c r="D8" s="201">
        <v>118634</v>
      </c>
      <c r="E8" s="201">
        <v>2385.4702685000002</v>
      </c>
      <c r="F8" s="202" t="s">
        <v>886</v>
      </c>
      <c r="G8" s="202" t="s">
        <v>886</v>
      </c>
      <c r="H8" s="202" t="s">
        <v>886</v>
      </c>
      <c r="I8" s="201">
        <v>1010150</v>
      </c>
      <c r="J8" s="201">
        <v>1010150</v>
      </c>
      <c r="K8" s="203">
        <v>294.87927165000002</v>
      </c>
      <c r="L8" s="204">
        <v>1128784</v>
      </c>
      <c r="M8" s="204">
        <f>E8+K8</f>
        <v>2680.3495401500004</v>
      </c>
      <c r="N8" s="201">
        <v>41951</v>
      </c>
      <c r="O8" s="203">
        <v>39.937000600000005</v>
      </c>
    </row>
    <row r="9" spans="1:15" x14ac:dyDescent="0.25">
      <c r="A9" s="148">
        <v>43285</v>
      </c>
      <c r="B9" s="201">
        <v>22</v>
      </c>
      <c r="C9" s="201">
        <v>556.22927500000003</v>
      </c>
      <c r="D9" s="201">
        <v>79255</v>
      </c>
      <c r="E9" s="201">
        <v>2441.2125058000001</v>
      </c>
      <c r="F9" s="202" t="s">
        <v>886</v>
      </c>
      <c r="G9" s="202" t="s">
        <v>886</v>
      </c>
      <c r="H9" s="202" t="s">
        <v>886</v>
      </c>
      <c r="I9" s="201">
        <v>1529890</v>
      </c>
      <c r="J9" s="201">
        <v>1529890</v>
      </c>
      <c r="K9" s="203">
        <v>465.09</v>
      </c>
      <c r="L9" s="204">
        <v>1609145</v>
      </c>
      <c r="M9" s="204">
        <f>E9+K9</f>
        <v>2906.3025058000003</v>
      </c>
      <c r="N9" s="201">
        <v>63875</v>
      </c>
      <c r="O9" s="203">
        <v>35.555507000000006</v>
      </c>
    </row>
    <row r="10" spans="1:15" x14ac:dyDescent="0.25">
      <c r="A10" s="148">
        <v>43317</v>
      </c>
      <c r="B10" s="201">
        <v>22</v>
      </c>
      <c r="C10" s="201">
        <v>362.67804999999998</v>
      </c>
      <c r="D10" s="201">
        <v>39115</v>
      </c>
      <c r="E10" s="201">
        <v>1546.6436670000001</v>
      </c>
      <c r="F10" s="201">
        <v>30.78</v>
      </c>
      <c r="G10" s="201">
        <v>3078</v>
      </c>
      <c r="H10" s="201">
        <v>118.04</v>
      </c>
      <c r="I10" s="201">
        <v>1068842</v>
      </c>
      <c r="J10" s="201">
        <v>1068842</v>
      </c>
      <c r="K10" s="203">
        <v>314.44</v>
      </c>
      <c r="L10" s="204">
        <v>1111035</v>
      </c>
      <c r="M10" s="204">
        <f>E10+K10+H10</f>
        <v>1979.1236670000001</v>
      </c>
      <c r="N10" s="201">
        <v>56449</v>
      </c>
      <c r="O10" s="203">
        <v>26.897641999999998</v>
      </c>
    </row>
    <row r="11" spans="1:15" x14ac:dyDescent="0.25">
      <c r="A11" s="148">
        <v>43349</v>
      </c>
      <c r="B11" s="201">
        <v>20</v>
      </c>
      <c r="C11" s="201">
        <v>266.97300000000001</v>
      </c>
      <c r="D11" s="201">
        <v>31266</v>
      </c>
      <c r="E11" s="201">
        <v>1172.834625</v>
      </c>
      <c r="F11" s="201">
        <v>159.6</v>
      </c>
      <c r="G11" s="201">
        <v>15960</v>
      </c>
      <c r="H11" s="201">
        <v>613.23</v>
      </c>
      <c r="I11" s="201">
        <v>1012245</v>
      </c>
      <c r="J11" s="201">
        <v>1012245</v>
      </c>
      <c r="K11" s="203">
        <v>317.91000000000003</v>
      </c>
      <c r="L11" s="204">
        <v>1059471</v>
      </c>
      <c r="M11" s="204">
        <f>E11+K11+H11</f>
        <v>2103.9746249999998</v>
      </c>
      <c r="N11" s="201">
        <v>48875</v>
      </c>
      <c r="O11" s="203">
        <v>32.420299999999997</v>
      </c>
    </row>
    <row r="12" spans="1:15" x14ac:dyDescent="0.25">
      <c r="A12" s="148">
        <v>43380</v>
      </c>
      <c r="B12" s="201">
        <v>22</v>
      </c>
      <c r="C12" s="205">
        <v>20.111000000000001</v>
      </c>
      <c r="D12" s="205">
        <v>6233</v>
      </c>
      <c r="E12" s="206">
        <v>135.17689999999999</v>
      </c>
      <c r="F12" s="205">
        <v>183.85</v>
      </c>
      <c r="G12" s="205">
        <v>18385</v>
      </c>
      <c r="H12" s="201">
        <v>661.73572999999999</v>
      </c>
      <c r="I12" s="201">
        <v>2677357</v>
      </c>
      <c r="J12" s="201">
        <v>2677357</v>
      </c>
      <c r="K12" s="201">
        <v>943.6736915500004</v>
      </c>
      <c r="L12" s="204">
        <v>2701975</v>
      </c>
      <c r="M12" s="204">
        <f>E12+K12+H12</f>
        <v>1740.5863215500003</v>
      </c>
      <c r="N12" s="201">
        <v>32859</v>
      </c>
      <c r="O12" s="203">
        <v>22.369999999999997</v>
      </c>
    </row>
    <row r="13" spans="1:15" x14ac:dyDescent="0.25">
      <c r="A13" s="148">
        <v>43411</v>
      </c>
      <c r="B13" s="201">
        <v>22</v>
      </c>
      <c r="C13" s="201">
        <v>6.5890000000000004</v>
      </c>
      <c r="D13" s="201">
        <v>6175</v>
      </c>
      <c r="E13" s="201">
        <v>77.08</v>
      </c>
      <c r="F13" s="201">
        <v>127.46</v>
      </c>
      <c r="G13" s="201">
        <v>12746</v>
      </c>
      <c r="H13" s="201">
        <v>447.38400000000001</v>
      </c>
      <c r="I13" s="201">
        <v>5138963</v>
      </c>
      <c r="J13" s="201">
        <v>5138963</v>
      </c>
      <c r="K13" s="201">
        <v>1834.4269999999999</v>
      </c>
      <c r="L13" s="201">
        <v>5157884</v>
      </c>
      <c r="M13" s="204">
        <f>E13+K13+H13</f>
        <v>2358.8909999999996</v>
      </c>
      <c r="N13" s="201">
        <v>9537</v>
      </c>
      <c r="O13" s="201">
        <v>19.46</v>
      </c>
    </row>
    <row r="14" spans="1:15" x14ac:dyDescent="0.25">
      <c r="A14" s="207" t="str">
        <f>'66'!A14</f>
        <v>$ indicates as on Nov. 30, 2018</v>
      </c>
      <c r="B14" s="208"/>
      <c r="F14" s="209"/>
      <c r="I14" s="210"/>
    </row>
    <row r="15" spans="1:15" x14ac:dyDescent="0.25">
      <c r="A15" s="207" t="s">
        <v>1119</v>
      </c>
      <c r="B15" s="211"/>
      <c r="I15" s="211"/>
      <c r="J15" s="211"/>
    </row>
    <row r="16" spans="1:15" x14ac:dyDescent="0.25">
      <c r="A16" s="212" t="s">
        <v>1001</v>
      </c>
      <c r="B16" s="212"/>
      <c r="I16" s="212"/>
      <c r="J16" s="212"/>
    </row>
    <row r="17" spans="1:15" ht="30" customHeight="1" x14ac:dyDescent="0.25">
      <c r="A17" s="508" t="s">
        <v>1002</v>
      </c>
      <c r="B17" s="508"/>
      <c r="C17" s="508"/>
      <c r="D17" s="508"/>
      <c r="E17" s="508"/>
      <c r="F17" s="508"/>
      <c r="G17" s="508"/>
      <c r="H17" s="508"/>
      <c r="I17" s="508"/>
      <c r="J17" s="508"/>
      <c r="K17" s="508"/>
      <c r="L17" s="508"/>
      <c r="M17" s="508"/>
      <c r="N17" s="508"/>
      <c r="O17" s="508"/>
    </row>
    <row r="18" spans="1:15" ht="19.5" customHeight="1" x14ac:dyDescent="0.25">
      <c r="A18" s="152" t="s">
        <v>1003</v>
      </c>
      <c r="F18" s="196" t="s">
        <v>947</v>
      </c>
      <c r="H18" s="196" t="s">
        <v>947</v>
      </c>
    </row>
  </sheetData>
  <mergeCells count="8">
    <mergeCell ref="N2:O2"/>
    <mergeCell ref="A17:O17"/>
    <mergeCell ref="A2:A3"/>
    <mergeCell ref="B2:B3"/>
    <mergeCell ref="C2:E2"/>
    <mergeCell ref="F2:H2"/>
    <mergeCell ref="I2:K2"/>
    <mergeCell ref="L2:M2"/>
  </mergeCells>
  <pageMargins left="0.7" right="0.7" top="0.75" bottom="0.75" header="0.3" footer="0.3"/>
  <pageSetup paperSize="9" scale="9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election activeCell="A33" sqref="A33:J33"/>
    </sheetView>
  </sheetViews>
  <sheetFormatPr defaultRowHeight="15" x14ac:dyDescent="0.25"/>
  <cols>
    <col min="1" max="7" width="9.140625" style="196"/>
    <col min="8" max="8" width="13.7109375" style="196" customWidth="1"/>
    <col min="9" max="12" width="9.140625" style="196"/>
    <col min="13" max="13" width="10.85546875" style="196" bestFit="1" customWidth="1"/>
    <col min="14" max="14" width="11.28515625" style="196" customWidth="1"/>
    <col min="15" max="16384" width="9.140625" style="196"/>
  </cols>
  <sheetData>
    <row r="1" spans="1:15" x14ac:dyDescent="0.25">
      <c r="A1" s="484" t="s">
        <v>1004</v>
      </c>
      <c r="B1" s="484"/>
      <c r="C1" s="484"/>
      <c r="D1" s="484"/>
      <c r="E1" s="484"/>
      <c r="F1" s="484"/>
      <c r="G1" s="484"/>
      <c r="H1" s="484"/>
      <c r="I1" s="484"/>
      <c r="J1" s="484"/>
      <c r="K1" s="484"/>
      <c r="L1" s="484"/>
      <c r="M1" s="484"/>
      <c r="N1" s="484"/>
      <c r="O1" s="484"/>
    </row>
    <row r="2" spans="1:15" ht="30" customHeight="1" x14ac:dyDescent="0.25">
      <c r="A2" s="491" t="s">
        <v>704</v>
      </c>
      <c r="B2" s="491" t="s">
        <v>957</v>
      </c>
      <c r="C2" s="491" t="s">
        <v>1005</v>
      </c>
      <c r="D2" s="491"/>
      <c r="E2" s="491"/>
      <c r="F2" s="491" t="s">
        <v>1006</v>
      </c>
      <c r="G2" s="491"/>
      <c r="H2" s="491"/>
      <c r="I2" s="491" t="s">
        <v>1007</v>
      </c>
      <c r="J2" s="491"/>
      <c r="K2" s="491"/>
      <c r="L2" s="492" t="s">
        <v>146</v>
      </c>
      <c r="M2" s="493"/>
      <c r="N2" s="491" t="s">
        <v>961</v>
      </c>
      <c r="O2" s="491"/>
    </row>
    <row r="3" spans="1:15" ht="38.25" x14ac:dyDescent="0.25">
      <c r="A3" s="491"/>
      <c r="B3" s="491"/>
      <c r="C3" s="158" t="s">
        <v>962</v>
      </c>
      <c r="D3" s="158" t="s">
        <v>963</v>
      </c>
      <c r="E3" s="158" t="s">
        <v>987</v>
      </c>
      <c r="F3" s="158" t="s">
        <v>962</v>
      </c>
      <c r="G3" s="158" t="s">
        <v>963</v>
      </c>
      <c r="H3" s="158" t="s">
        <v>987</v>
      </c>
      <c r="I3" s="158" t="s">
        <v>962</v>
      </c>
      <c r="J3" s="158" t="s">
        <v>963</v>
      </c>
      <c r="K3" s="158" t="s">
        <v>987</v>
      </c>
      <c r="L3" s="158" t="s">
        <v>963</v>
      </c>
      <c r="M3" s="158" t="s">
        <v>987</v>
      </c>
      <c r="N3" s="158" t="s">
        <v>966</v>
      </c>
      <c r="O3" s="158" t="s">
        <v>967</v>
      </c>
    </row>
    <row r="4" spans="1:15" x14ac:dyDescent="0.25">
      <c r="A4" s="174" t="s">
        <v>69</v>
      </c>
      <c r="B4" s="175">
        <f>SUM(B5:B6)</f>
        <v>44</v>
      </c>
      <c r="C4" s="175">
        <f t="shared" ref="C4:L4" si="0">SUM(C5:C6)</f>
        <v>2.1000000000000001E-2</v>
      </c>
      <c r="D4" s="175">
        <f t="shared" si="0"/>
        <v>21</v>
      </c>
      <c r="E4" s="175">
        <f t="shared" si="0"/>
        <v>0.99</v>
      </c>
      <c r="F4" s="175">
        <f t="shared" si="0"/>
        <v>453.392</v>
      </c>
      <c r="G4" s="175">
        <f t="shared" si="0"/>
        <v>54177</v>
      </c>
      <c r="H4" s="175">
        <f t="shared" si="0"/>
        <v>14272.27</v>
      </c>
      <c r="I4" s="175">
        <f t="shared" si="0"/>
        <v>7.7</v>
      </c>
      <c r="J4" s="175">
        <f t="shared" si="0"/>
        <v>77</v>
      </c>
      <c r="K4" s="175">
        <f t="shared" si="0"/>
        <v>4.2851400000000002</v>
      </c>
      <c r="L4" s="175">
        <f t="shared" si="0"/>
        <v>54275</v>
      </c>
      <c r="M4" s="175">
        <f>SUM(M5:M6)</f>
        <v>14277.545139999998</v>
      </c>
      <c r="N4" s="175">
        <f>N6</f>
        <v>899</v>
      </c>
      <c r="O4" s="175">
        <f>O6</f>
        <v>113.35</v>
      </c>
    </row>
    <row r="5" spans="1:15" x14ac:dyDescent="0.25">
      <c r="A5" s="148">
        <v>43374</v>
      </c>
      <c r="B5" s="201">
        <v>22</v>
      </c>
      <c r="C5" s="201">
        <v>0</v>
      </c>
      <c r="D5" s="201">
        <v>0</v>
      </c>
      <c r="E5" s="203">
        <v>0</v>
      </c>
      <c r="F5" s="201">
        <v>274.21199999999999</v>
      </c>
      <c r="G5" s="201">
        <v>27509</v>
      </c>
      <c r="H5" s="203">
        <v>7045.08</v>
      </c>
      <c r="I5" s="201">
        <v>7.7</v>
      </c>
      <c r="J5" s="201">
        <v>77</v>
      </c>
      <c r="K5" s="203">
        <v>4.2851400000000002</v>
      </c>
      <c r="L5" s="201">
        <f>D5+G5+J5</f>
        <v>27586</v>
      </c>
      <c r="M5" s="201">
        <f>E5+H5+K5</f>
        <v>7049.3651399999999</v>
      </c>
      <c r="N5" s="201">
        <v>374</v>
      </c>
      <c r="O5" s="201">
        <v>58.18</v>
      </c>
    </row>
    <row r="6" spans="1:15" x14ac:dyDescent="0.25">
      <c r="A6" s="148">
        <v>43405</v>
      </c>
      <c r="B6" s="201">
        <v>22</v>
      </c>
      <c r="C6" s="201">
        <v>2.1000000000000001E-2</v>
      </c>
      <c r="D6" s="201">
        <v>21</v>
      </c>
      <c r="E6" s="203">
        <v>0.99</v>
      </c>
      <c r="F6" s="201">
        <v>179.18</v>
      </c>
      <c r="G6" s="201">
        <v>26668</v>
      </c>
      <c r="H6" s="201">
        <v>7227.19</v>
      </c>
      <c r="I6" s="201">
        <v>0</v>
      </c>
      <c r="J6" s="203">
        <v>0</v>
      </c>
      <c r="K6" s="201">
        <v>0</v>
      </c>
      <c r="L6" s="201">
        <f>D6+G6+J6</f>
        <v>26689</v>
      </c>
      <c r="M6" s="201">
        <f>E6+H6+K6</f>
        <v>7228.1799999999994</v>
      </c>
      <c r="N6" s="201">
        <v>899</v>
      </c>
      <c r="O6" s="201">
        <v>113.35</v>
      </c>
    </row>
    <row r="7" spans="1:15" x14ac:dyDescent="0.25">
      <c r="A7" s="139" t="str">
        <f>'[1]1'!A8</f>
        <v>$ indicates as on Nov. 30, 2018</v>
      </c>
      <c r="B7" s="213"/>
      <c r="C7" s="213"/>
      <c r="D7" s="213"/>
      <c r="E7" s="213"/>
      <c r="F7" s="213"/>
      <c r="G7" s="213"/>
      <c r="H7" s="213"/>
      <c r="I7" s="214"/>
      <c r="J7" s="214"/>
      <c r="K7" s="214"/>
      <c r="L7" s="214"/>
      <c r="M7" s="214"/>
      <c r="N7" s="215"/>
      <c r="O7" s="216"/>
    </row>
    <row r="8" spans="1:15" x14ac:dyDescent="0.25">
      <c r="A8" s="152" t="s">
        <v>587</v>
      </c>
      <c r="B8" s="139"/>
      <c r="C8" s="139"/>
      <c r="D8" s="139"/>
      <c r="E8" s="139"/>
      <c r="F8" s="139"/>
      <c r="G8" s="139"/>
      <c r="H8" s="139"/>
      <c r="I8" s="139"/>
      <c r="J8" s="139"/>
      <c r="K8" s="139"/>
      <c r="L8" s="139"/>
      <c r="M8" s="139"/>
      <c r="N8" s="139"/>
      <c r="O8" s="139"/>
    </row>
    <row r="9" spans="1:15" x14ac:dyDescent="0.25">
      <c r="A9" s="152"/>
      <c r="B9" s="139"/>
      <c r="C9" s="139"/>
      <c r="D9" s="139"/>
      <c r="E9" s="139"/>
      <c r="F9" s="139"/>
      <c r="G9" s="139"/>
      <c r="H9" s="139"/>
      <c r="I9" s="166"/>
      <c r="J9" s="139" t="s">
        <v>947</v>
      </c>
      <c r="K9" s="139"/>
      <c r="L9" s="139"/>
      <c r="M9" s="139"/>
      <c r="N9" s="139"/>
      <c r="O9" s="139"/>
    </row>
    <row r="11" spans="1:15" x14ac:dyDescent="0.25">
      <c r="M11" s="217"/>
    </row>
    <row r="12" spans="1:15" x14ac:dyDescent="0.25">
      <c r="H12" s="217"/>
      <c r="M12" s="217"/>
      <c r="N12" s="217"/>
    </row>
    <row r="13" spans="1:15" x14ac:dyDescent="0.25">
      <c r="H13" s="217"/>
      <c r="M13" s="217"/>
    </row>
    <row r="14" spans="1:15" x14ac:dyDescent="0.25">
      <c r="M14" s="217"/>
    </row>
    <row r="15" spans="1:15" x14ac:dyDescent="0.25">
      <c r="H15" s="217"/>
      <c r="M15" s="217"/>
    </row>
  </sheetData>
  <mergeCells count="8">
    <mergeCell ref="A1:O1"/>
    <mergeCell ref="A2:A3"/>
    <mergeCell ref="B2:B3"/>
    <mergeCell ref="C2:E2"/>
    <mergeCell ref="F2:H2"/>
    <mergeCell ref="I2:K2"/>
    <mergeCell ref="L2:M2"/>
    <mergeCell ref="N2:O2"/>
  </mergeCells>
  <pageMargins left="0.7" right="0.7" top="0.75" bottom="0.75" header="0.3" footer="0.3"/>
  <pageSetup scale="8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A33" sqref="A33:J33"/>
    </sheetView>
  </sheetViews>
  <sheetFormatPr defaultRowHeight="15" x14ac:dyDescent="0.25"/>
  <cols>
    <col min="1" max="8" width="9.140625" style="196"/>
    <col min="9" max="9" width="9.42578125" style="196" bestFit="1" customWidth="1"/>
    <col min="10" max="16384" width="9.140625" style="196"/>
  </cols>
  <sheetData>
    <row r="1" spans="1:11" x14ac:dyDescent="0.25">
      <c r="A1" s="218" t="s">
        <v>1008</v>
      </c>
    </row>
    <row r="2" spans="1:11" x14ac:dyDescent="0.25">
      <c r="A2" s="218"/>
    </row>
    <row r="3" spans="1:11" ht="30" customHeight="1" x14ac:dyDescent="0.25">
      <c r="A3" s="491" t="s">
        <v>704</v>
      </c>
      <c r="B3" s="491" t="s">
        <v>957</v>
      </c>
      <c r="C3" s="491" t="s">
        <v>1006</v>
      </c>
      <c r="D3" s="491"/>
      <c r="E3" s="491"/>
      <c r="F3" s="491" t="s">
        <v>961</v>
      </c>
      <c r="G3" s="491"/>
    </row>
    <row r="4" spans="1:11" ht="38.25" x14ac:dyDescent="0.25">
      <c r="A4" s="491"/>
      <c r="B4" s="491"/>
      <c r="C4" s="158" t="s">
        <v>962</v>
      </c>
      <c r="D4" s="158" t="s">
        <v>963</v>
      </c>
      <c r="E4" s="158" t="s">
        <v>987</v>
      </c>
      <c r="F4" s="158" t="s">
        <v>966</v>
      </c>
      <c r="G4" s="158" t="s">
        <v>967</v>
      </c>
    </row>
    <row r="5" spans="1:11" x14ac:dyDescent="0.25">
      <c r="A5" s="174" t="s">
        <v>69</v>
      </c>
      <c r="B5" s="175">
        <f>B6</f>
        <v>14</v>
      </c>
      <c r="C5" s="175">
        <f>SUM(C6:C7)</f>
        <v>59.322500000000005</v>
      </c>
      <c r="D5" s="175">
        <f>SUM(D6:D7)</f>
        <v>6288</v>
      </c>
      <c r="E5" s="175">
        <f>SUM(E6:E7)</f>
        <v>1534.0997780000002</v>
      </c>
      <c r="F5" s="175">
        <f>F7</f>
        <v>338</v>
      </c>
      <c r="G5" s="175">
        <f>G7</f>
        <v>68.209999999999994</v>
      </c>
    </row>
    <row r="6" spans="1:11" x14ac:dyDescent="0.25">
      <c r="A6" s="148">
        <v>43374</v>
      </c>
      <c r="B6" s="201">
        <v>14</v>
      </c>
      <c r="C6" s="201">
        <v>24.879000000000001</v>
      </c>
      <c r="D6" s="201">
        <v>2881</v>
      </c>
      <c r="E6" s="201">
        <v>696.19926200000009</v>
      </c>
      <c r="F6" s="201">
        <v>139</v>
      </c>
      <c r="G6" s="201">
        <v>29.009999999999998</v>
      </c>
    </row>
    <row r="7" spans="1:11" x14ac:dyDescent="0.25">
      <c r="A7" s="148">
        <v>43405</v>
      </c>
      <c r="B7" s="201">
        <v>22</v>
      </c>
      <c r="C7" s="201">
        <v>34.4435</v>
      </c>
      <c r="D7" s="201">
        <v>3407</v>
      </c>
      <c r="E7" s="201">
        <v>837.90051600000015</v>
      </c>
      <c r="F7" s="201">
        <v>338</v>
      </c>
      <c r="G7" s="201">
        <v>68.209999999999994</v>
      </c>
    </row>
    <row r="8" spans="1:11" x14ac:dyDescent="0.25">
      <c r="A8" s="139" t="str">
        <f>'[1]1'!A8</f>
        <v>$ indicates as on Nov. 30, 2018</v>
      </c>
    </row>
    <row r="9" spans="1:11" x14ac:dyDescent="0.25">
      <c r="A9" s="152" t="s">
        <v>287</v>
      </c>
    </row>
    <row r="10" spans="1:11" x14ac:dyDescent="0.25">
      <c r="A10" s="152"/>
    </row>
    <row r="15" spans="1:11" x14ac:dyDescent="0.25">
      <c r="I15" s="209"/>
      <c r="J15" s="209"/>
      <c r="K15" s="209"/>
    </row>
    <row r="16" spans="1:11" x14ac:dyDescent="0.25">
      <c r="I16" s="209"/>
      <c r="J16" s="209"/>
      <c r="K16" s="209"/>
    </row>
    <row r="17" spans="9:12" x14ac:dyDescent="0.25">
      <c r="I17" s="209"/>
      <c r="J17" s="209"/>
      <c r="K17" s="209"/>
    </row>
    <row r="18" spans="9:12" x14ac:dyDescent="0.25">
      <c r="I18" s="209"/>
      <c r="J18" s="209"/>
      <c r="K18" s="209"/>
    </row>
    <row r="19" spans="9:12" x14ac:dyDescent="0.25">
      <c r="I19" s="209"/>
      <c r="J19" s="209"/>
      <c r="K19" s="209"/>
    </row>
    <row r="23" spans="9:12" x14ac:dyDescent="0.25">
      <c r="L23" s="209"/>
    </row>
  </sheetData>
  <mergeCells count="4">
    <mergeCell ref="A3:A4"/>
    <mergeCell ref="B3:B4"/>
    <mergeCell ref="C3:E3"/>
    <mergeCell ref="F3:G3"/>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workbookViewId="0">
      <selection activeCell="A33" sqref="A33:J33"/>
    </sheetView>
  </sheetViews>
  <sheetFormatPr defaultRowHeight="12.75" x14ac:dyDescent="0.2"/>
  <cols>
    <col min="1" max="1" width="9.140625" style="139" customWidth="1"/>
    <col min="2" max="2" width="9.7109375" style="139" customWidth="1"/>
    <col min="3" max="3" width="7.85546875" style="139" customWidth="1"/>
    <col min="4" max="5" width="9.140625" style="139"/>
    <col min="6" max="6" width="10.7109375" style="139" customWidth="1"/>
    <col min="7" max="7" width="10.28515625" style="139" customWidth="1"/>
    <col min="8" max="16384" width="9.140625" style="139"/>
  </cols>
  <sheetData>
    <row r="1" spans="1:21" s="219" customFormat="1" ht="18" customHeight="1" x14ac:dyDescent="0.25">
      <c r="A1" s="478" t="s">
        <v>1009</v>
      </c>
      <c r="B1" s="478"/>
      <c r="C1" s="478"/>
      <c r="D1" s="478"/>
      <c r="E1" s="478"/>
      <c r="F1" s="478"/>
      <c r="G1" s="478"/>
      <c r="H1" s="478"/>
      <c r="I1" s="478"/>
      <c r="J1" s="478"/>
      <c r="K1" s="478"/>
      <c r="L1" s="478"/>
      <c r="M1" s="478"/>
      <c r="N1" s="478"/>
    </row>
    <row r="2" spans="1:21" ht="17.25" customHeight="1" x14ac:dyDescent="0.2">
      <c r="A2" s="510" t="s">
        <v>176</v>
      </c>
      <c r="B2" s="513" t="s">
        <v>945</v>
      </c>
      <c r="C2" s="514"/>
      <c r="D2" s="514"/>
      <c r="E2" s="515"/>
      <c r="F2" s="513" t="s">
        <v>941</v>
      </c>
      <c r="G2" s="514"/>
      <c r="H2" s="514"/>
      <c r="I2" s="513" t="s">
        <v>946</v>
      </c>
      <c r="J2" s="514"/>
      <c r="K2" s="514"/>
      <c r="L2" s="515"/>
      <c r="M2" s="513" t="s">
        <v>243</v>
      </c>
      <c r="N2" s="514"/>
      <c r="O2" s="513" t="s">
        <v>244</v>
      </c>
      <c r="P2" s="514"/>
    </row>
    <row r="3" spans="1:21" ht="12.75" customHeight="1" x14ac:dyDescent="0.2">
      <c r="A3" s="511"/>
      <c r="B3" s="516" t="s">
        <v>1010</v>
      </c>
      <c r="C3" s="517"/>
      <c r="D3" s="492" t="s">
        <v>1011</v>
      </c>
      <c r="E3" s="493"/>
      <c r="F3" s="516" t="s">
        <v>936</v>
      </c>
      <c r="G3" s="518"/>
      <c r="H3" s="517"/>
      <c r="I3" s="516" t="s">
        <v>936</v>
      </c>
      <c r="J3" s="517"/>
      <c r="K3" s="492" t="s">
        <v>1012</v>
      </c>
      <c r="L3" s="493"/>
      <c r="M3" s="492" t="s">
        <v>1012</v>
      </c>
      <c r="N3" s="493"/>
      <c r="O3" s="492" t="s">
        <v>1012</v>
      </c>
      <c r="P3" s="493"/>
    </row>
    <row r="4" spans="1:21" x14ac:dyDescent="0.2">
      <c r="A4" s="512"/>
      <c r="B4" s="220" t="s">
        <v>324</v>
      </c>
      <c r="C4" s="220" t="s">
        <v>1013</v>
      </c>
      <c r="D4" s="220" t="s">
        <v>324</v>
      </c>
      <c r="E4" s="220" t="s">
        <v>1013</v>
      </c>
      <c r="F4" s="220" t="s">
        <v>324</v>
      </c>
      <c r="G4" s="220" t="s">
        <v>1013</v>
      </c>
      <c r="H4" s="220" t="s">
        <v>1014</v>
      </c>
      <c r="I4" s="220" t="s">
        <v>324</v>
      </c>
      <c r="J4" s="220" t="s">
        <v>1013</v>
      </c>
      <c r="K4" s="220" t="s">
        <v>324</v>
      </c>
      <c r="L4" s="220" t="s">
        <v>1013</v>
      </c>
      <c r="M4" s="220" t="s">
        <v>324</v>
      </c>
      <c r="N4" s="220" t="s">
        <v>1013</v>
      </c>
      <c r="O4" s="220" t="s">
        <v>324</v>
      </c>
      <c r="P4" s="220" t="s">
        <v>1013</v>
      </c>
    </row>
    <row r="5" spans="1:21" s="147" customFormat="1" x14ac:dyDescent="0.2">
      <c r="A5" s="143" t="s">
        <v>68</v>
      </c>
      <c r="B5" s="221">
        <v>35.440516926999997</v>
      </c>
      <c r="C5" s="221">
        <v>64.559483072999996</v>
      </c>
      <c r="D5" s="221">
        <v>20.606491482999999</v>
      </c>
      <c r="E5" s="221">
        <v>79.393508517000001</v>
      </c>
      <c r="F5" s="222">
        <v>41.042632143128017</v>
      </c>
      <c r="G5" s="222">
        <v>58.794851415623498</v>
      </c>
      <c r="H5" s="222">
        <v>0.16251644124848158</v>
      </c>
      <c r="I5" s="222">
        <v>2.0745345804873399</v>
      </c>
      <c r="J5" s="222">
        <v>97.925465419512705</v>
      </c>
      <c r="K5" s="222" t="s">
        <v>974</v>
      </c>
      <c r="L5" s="222" t="s">
        <v>974</v>
      </c>
      <c r="M5" s="222" t="s">
        <v>974</v>
      </c>
      <c r="N5" s="222" t="s">
        <v>974</v>
      </c>
      <c r="O5" s="222" t="s">
        <v>974</v>
      </c>
      <c r="P5" s="222" t="s">
        <v>974</v>
      </c>
    </row>
    <row r="6" spans="1:21" s="147" customFormat="1" x14ac:dyDescent="0.2">
      <c r="A6" s="143" t="s">
        <v>69</v>
      </c>
      <c r="B6" s="221">
        <v>37.708551905782116</v>
      </c>
      <c r="C6" s="221">
        <v>62.291448094217884</v>
      </c>
      <c r="D6" s="221">
        <v>25.024489615373874</v>
      </c>
      <c r="E6" s="221">
        <v>74.975510384626133</v>
      </c>
      <c r="F6" s="222">
        <v>43.90154518533987</v>
      </c>
      <c r="G6" s="222">
        <v>55.757212115728407</v>
      </c>
      <c r="H6" s="222">
        <v>0.34124269893172487</v>
      </c>
      <c r="I6" s="222">
        <v>1.5724605499637216</v>
      </c>
      <c r="J6" s="222">
        <v>98.427539450036278</v>
      </c>
      <c r="K6" s="222">
        <v>58.49</v>
      </c>
      <c r="L6" s="222">
        <v>41.51</v>
      </c>
      <c r="M6" s="222">
        <f>SUM(M7:M13)</f>
        <v>97.45</v>
      </c>
      <c r="N6" s="222">
        <f>SUM(N7:N13)</f>
        <v>2.5499999999999998</v>
      </c>
      <c r="O6" s="222">
        <v>83.053202390855176</v>
      </c>
      <c r="P6" s="222">
        <v>16.946797609144824</v>
      </c>
    </row>
    <row r="7" spans="1:21" x14ac:dyDescent="0.2">
      <c r="A7" s="223">
        <v>43191</v>
      </c>
      <c r="B7" s="224">
        <v>36.64062792</v>
      </c>
      <c r="C7" s="224">
        <v>63.35937208</v>
      </c>
      <c r="D7" s="224">
        <v>25.799195289</v>
      </c>
      <c r="E7" s="224">
        <v>74.200804711000004</v>
      </c>
      <c r="F7" s="225">
        <v>41.464739715300247</v>
      </c>
      <c r="G7" s="225">
        <v>58.31347569222897</v>
      </c>
      <c r="H7" s="225">
        <v>0.22178459247078966</v>
      </c>
      <c r="I7" s="224">
        <v>3.7808933759999999</v>
      </c>
      <c r="J7" s="224">
        <v>96.219106624000005</v>
      </c>
      <c r="K7" s="224">
        <v>77.62379464093874</v>
      </c>
      <c r="L7" s="224">
        <v>22.376205359061256</v>
      </c>
      <c r="M7" s="225" t="s">
        <v>886</v>
      </c>
      <c r="N7" s="225" t="s">
        <v>886</v>
      </c>
      <c r="O7" s="225" t="s">
        <v>886</v>
      </c>
      <c r="P7" s="225" t="s">
        <v>886</v>
      </c>
    </row>
    <row r="8" spans="1:21" x14ac:dyDescent="0.2">
      <c r="A8" s="223">
        <v>43222</v>
      </c>
      <c r="B8" s="224">
        <v>39.699136752692091</v>
      </c>
      <c r="C8" s="224">
        <v>60.300863247307909</v>
      </c>
      <c r="D8" s="224">
        <v>23.424539944709505</v>
      </c>
      <c r="E8" s="224">
        <v>76.575460055290492</v>
      </c>
      <c r="F8" s="225">
        <v>41.543462173012394</v>
      </c>
      <c r="G8" s="225">
        <v>57.954045200930459</v>
      </c>
      <c r="H8" s="225">
        <v>0.50249262605713574</v>
      </c>
      <c r="I8" s="224">
        <v>1.283135157</v>
      </c>
      <c r="J8" s="224">
        <v>98.716864842999996</v>
      </c>
      <c r="K8" s="224">
        <v>87.272000000000006</v>
      </c>
      <c r="L8" s="224">
        <v>12.72794</v>
      </c>
      <c r="M8" s="225" t="s">
        <v>886</v>
      </c>
      <c r="N8" s="225" t="s">
        <v>886</v>
      </c>
      <c r="O8" s="225" t="s">
        <v>886</v>
      </c>
      <c r="P8" s="225" t="s">
        <v>886</v>
      </c>
    </row>
    <row r="9" spans="1:21" x14ac:dyDescent="0.2">
      <c r="A9" s="223">
        <v>43254</v>
      </c>
      <c r="B9" s="224">
        <v>36.644849926196009</v>
      </c>
      <c r="C9" s="224">
        <v>63.355150073803991</v>
      </c>
      <c r="D9" s="224">
        <v>24.119344017571898</v>
      </c>
      <c r="E9" s="224">
        <v>75.880655982428095</v>
      </c>
      <c r="F9" s="225">
        <v>40.839522610724231</v>
      </c>
      <c r="G9" s="225">
        <v>58.456153296280277</v>
      </c>
      <c r="H9" s="225">
        <v>0.7043240929954836</v>
      </c>
      <c r="I9" s="224">
        <v>0.97375300799999998</v>
      </c>
      <c r="J9" s="224">
        <v>99.026246991999997</v>
      </c>
      <c r="K9" s="224">
        <v>88.8</v>
      </c>
      <c r="L9" s="224">
        <v>11.198</v>
      </c>
      <c r="M9" s="225" t="s">
        <v>886</v>
      </c>
      <c r="N9" s="225" t="s">
        <v>886</v>
      </c>
      <c r="O9" s="225" t="s">
        <v>886</v>
      </c>
      <c r="P9" s="225" t="s">
        <v>886</v>
      </c>
    </row>
    <row r="10" spans="1:21" x14ac:dyDescent="0.2">
      <c r="A10" s="223">
        <v>43285</v>
      </c>
      <c r="B10" s="224">
        <v>34.634726052424284</v>
      </c>
      <c r="C10" s="224">
        <v>65.365273947575702</v>
      </c>
      <c r="D10" s="224">
        <v>23.958425746782854</v>
      </c>
      <c r="E10" s="224">
        <v>76.041574253217149</v>
      </c>
      <c r="F10" s="225">
        <v>42.096345076153483</v>
      </c>
      <c r="G10" s="225">
        <v>57.666392691124145</v>
      </c>
      <c r="H10" s="225">
        <v>0.23726223272236982</v>
      </c>
      <c r="I10" s="224">
        <v>0.539231672</v>
      </c>
      <c r="J10" s="224">
        <v>99.460768328</v>
      </c>
      <c r="K10" s="224">
        <v>84.085999999999999</v>
      </c>
      <c r="L10" s="224">
        <v>15.913</v>
      </c>
      <c r="M10" s="225" t="s">
        <v>886</v>
      </c>
      <c r="N10" s="225" t="s">
        <v>886</v>
      </c>
      <c r="O10" s="225" t="s">
        <v>886</v>
      </c>
      <c r="P10" s="225" t="s">
        <v>886</v>
      </c>
    </row>
    <row r="11" spans="1:21" x14ac:dyDescent="0.2">
      <c r="A11" s="223">
        <v>43317</v>
      </c>
      <c r="B11" s="224">
        <v>35.746452557453431</v>
      </c>
      <c r="C11" s="224">
        <v>64.253547442546562</v>
      </c>
      <c r="D11" s="224">
        <v>24.638629362888313</v>
      </c>
      <c r="E11" s="224">
        <v>75.36137063711169</v>
      </c>
      <c r="F11" s="225">
        <v>46.468795825798701</v>
      </c>
      <c r="G11" s="225">
        <v>53.381877381978256</v>
      </c>
      <c r="H11" s="225">
        <v>0.14932679222304915</v>
      </c>
      <c r="I11" s="224">
        <v>0.19026690299999999</v>
      </c>
      <c r="J11" s="224">
        <v>99.809733097000006</v>
      </c>
      <c r="K11" s="224">
        <v>71.034999999999997</v>
      </c>
      <c r="L11" s="224">
        <v>28.963999999999999</v>
      </c>
      <c r="M11" s="225" t="s">
        <v>886</v>
      </c>
      <c r="N11" s="225" t="s">
        <v>886</v>
      </c>
      <c r="O11" s="225" t="s">
        <v>886</v>
      </c>
      <c r="P11" s="225" t="s">
        <v>886</v>
      </c>
    </row>
    <row r="12" spans="1:21" x14ac:dyDescent="0.2">
      <c r="A12" s="223">
        <v>43349</v>
      </c>
      <c r="B12" s="224">
        <v>39.742170877671981</v>
      </c>
      <c r="C12" s="224">
        <v>60.257829122328012</v>
      </c>
      <c r="D12" s="224">
        <v>25.029793067889571</v>
      </c>
      <c r="E12" s="224">
        <v>74.970206932110429</v>
      </c>
      <c r="F12" s="225">
        <v>44.63365497296487</v>
      </c>
      <c r="G12" s="225">
        <v>55.071884247287393</v>
      </c>
      <c r="H12" s="225">
        <v>0.2944607797477285</v>
      </c>
      <c r="I12" s="224">
        <v>0.13218172787466426</v>
      </c>
      <c r="J12" s="224">
        <v>99.867818272125348</v>
      </c>
      <c r="K12" s="224">
        <v>56.940959999999997</v>
      </c>
      <c r="L12" s="224">
        <v>43.059040000000003</v>
      </c>
      <c r="M12" s="225" t="s">
        <v>886</v>
      </c>
      <c r="N12" s="225" t="s">
        <v>886</v>
      </c>
      <c r="O12" s="225" t="s">
        <v>886</v>
      </c>
      <c r="P12" s="225" t="s">
        <v>886</v>
      </c>
    </row>
    <row r="13" spans="1:21" x14ac:dyDescent="0.2">
      <c r="A13" s="223">
        <v>43374</v>
      </c>
      <c r="B13" s="224">
        <v>41.375663733357001</v>
      </c>
      <c r="C13" s="224">
        <v>58.624336266643006</v>
      </c>
      <c r="D13" s="224">
        <v>27.632406871587584</v>
      </c>
      <c r="E13" s="224">
        <v>72.367593128412423</v>
      </c>
      <c r="F13" s="225">
        <v>45.378564571165121</v>
      </c>
      <c r="G13" s="225">
        <v>54.167546613718379</v>
      </c>
      <c r="H13" s="225">
        <v>0.45388881511650697</v>
      </c>
      <c r="I13" s="224">
        <v>14.298</v>
      </c>
      <c r="J13" s="224">
        <v>85.701800000000006</v>
      </c>
      <c r="K13" s="224">
        <v>40.319000000000003</v>
      </c>
      <c r="L13" s="224">
        <v>59.680689999999998</v>
      </c>
      <c r="M13" s="225">
        <v>97.45</v>
      </c>
      <c r="N13" s="225">
        <v>2.5499999999999998</v>
      </c>
      <c r="O13" s="225">
        <v>83.419654572974835</v>
      </c>
      <c r="P13" s="225">
        <v>16.580345427025172</v>
      </c>
    </row>
    <row r="14" spans="1:21" x14ac:dyDescent="0.2">
      <c r="A14" s="223">
        <v>43434</v>
      </c>
      <c r="B14" s="224">
        <v>40.227907740529133</v>
      </c>
      <c r="C14" s="224">
        <v>59.772092259470867</v>
      </c>
      <c r="D14" s="224">
        <v>30.488624494868429</v>
      </c>
      <c r="E14" s="224">
        <v>69.511375505131582</v>
      </c>
      <c r="F14" s="224">
        <v>46.975662657803134</v>
      </c>
      <c r="G14" s="224">
        <v>52.751552634029565</v>
      </c>
      <c r="H14" s="224">
        <v>0.2727847081673086</v>
      </c>
      <c r="I14" s="224">
        <v>11.98</v>
      </c>
      <c r="J14" s="224">
        <v>88.02</v>
      </c>
      <c r="K14" s="224">
        <v>30.75</v>
      </c>
      <c r="L14" s="224">
        <v>69.25</v>
      </c>
      <c r="M14" s="224">
        <v>98.55</v>
      </c>
      <c r="N14" s="224">
        <v>1.45</v>
      </c>
      <c r="O14" s="225">
        <v>82.748722641913247</v>
      </c>
      <c r="P14" s="225">
        <v>17.25127735808675</v>
      </c>
    </row>
    <row r="15" spans="1:21" x14ac:dyDescent="0.2">
      <c r="A15" s="226" t="str">
        <f>'66'!A14</f>
        <v>$ indicates as on Nov. 30, 2018</v>
      </c>
      <c r="B15" s="226"/>
      <c r="C15" s="226"/>
      <c r="D15" s="226"/>
      <c r="E15" s="226"/>
    </row>
    <row r="16" spans="1:21" x14ac:dyDescent="0.2">
      <c r="A16" s="153" t="s">
        <v>1015</v>
      </c>
      <c r="K16" s="117"/>
      <c r="L16" s="117"/>
      <c r="M16" s="117"/>
      <c r="N16" s="117"/>
      <c r="O16" s="117"/>
      <c r="P16" s="117"/>
      <c r="Q16" s="117"/>
      <c r="R16" s="117"/>
      <c r="S16" s="117"/>
      <c r="T16" s="117"/>
      <c r="U16" s="117"/>
    </row>
    <row r="17" spans="1:10" x14ac:dyDescent="0.2">
      <c r="A17" s="152" t="s">
        <v>1016</v>
      </c>
      <c r="E17" s="226"/>
      <c r="J17" s="117"/>
    </row>
  </sheetData>
  <mergeCells count="14">
    <mergeCell ref="O2:P2"/>
    <mergeCell ref="B3:C3"/>
    <mergeCell ref="D3:E3"/>
    <mergeCell ref="F3:H3"/>
    <mergeCell ref="I3:J3"/>
    <mergeCell ref="K3:L3"/>
    <mergeCell ref="M3:N3"/>
    <mergeCell ref="O3:P3"/>
    <mergeCell ref="A1:N1"/>
    <mergeCell ref="A2:A4"/>
    <mergeCell ref="B2:E2"/>
    <mergeCell ref="F2:H2"/>
    <mergeCell ref="I2:L2"/>
    <mergeCell ref="M2:N2"/>
  </mergeCells>
  <pageMargins left="0.7" right="0.7" top="0.75" bottom="0.75" header="0.3" footer="0.3"/>
  <pageSetup scale="84"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2"/>
  <sheetViews>
    <sheetView workbookViewId="0">
      <selection activeCell="A33" sqref="A33:J33"/>
    </sheetView>
  </sheetViews>
  <sheetFormatPr defaultRowHeight="12.75" x14ac:dyDescent="0.2"/>
  <cols>
    <col min="1" max="1" width="9.42578125" style="195" bestFit="1" customWidth="1"/>
    <col min="2" max="2" width="17.7109375" style="195" customWidth="1"/>
    <col min="3" max="3" width="12.42578125" style="195" customWidth="1"/>
    <col min="4" max="4" width="13" style="195" customWidth="1"/>
    <col min="5" max="5" width="11" style="260" customWidth="1"/>
    <col min="6" max="6" width="11.28515625" style="260" customWidth="1"/>
    <col min="7" max="7" width="12" style="195" customWidth="1"/>
    <col min="8" max="8" width="12.5703125" style="195" customWidth="1"/>
    <col min="9" max="9" width="13" style="260" bestFit="1" customWidth="1"/>
    <col min="10" max="10" width="12" style="260" bestFit="1" customWidth="1"/>
    <col min="11" max="11" width="9.42578125" style="195" bestFit="1" customWidth="1"/>
    <col min="12" max="16384" width="9.140625" style="195"/>
  </cols>
  <sheetData>
    <row r="1" spans="1:14" ht="15" x14ac:dyDescent="0.2">
      <c r="A1" s="484" t="s">
        <v>1017</v>
      </c>
      <c r="B1" s="484"/>
      <c r="C1" s="484"/>
      <c r="D1" s="484"/>
      <c r="E1" s="484"/>
      <c r="F1" s="484"/>
      <c r="G1" s="484"/>
      <c r="H1" s="484"/>
      <c r="I1" s="484"/>
      <c r="J1" s="484"/>
    </row>
    <row r="2" spans="1:14" x14ac:dyDescent="0.2">
      <c r="A2" s="496" t="s">
        <v>1018</v>
      </c>
      <c r="B2" s="519" t="s">
        <v>1019</v>
      </c>
      <c r="C2" s="520" t="s">
        <v>69</v>
      </c>
      <c r="D2" s="521"/>
      <c r="E2" s="520">
        <v>43040</v>
      </c>
      <c r="F2" s="521"/>
      <c r="G2" s="520">
        <v>43374</v>
      </c>
      <c r="H2" s="521"/>
      <c r="I2" s="520">
        <v>43405</v>
      </c>
      <c r="J2" s="521"/>
    </row>
    <row r="3" spans="1:14" ht="38.25" x14ac:dyDescent="0.2">
      <c r="A3" s="496"/>
      <c r="B3" s="519"/>
      <c r="C3" s="227" t="s">
        <v>986</v>
      </c>
      <c r="D3" s="172" t="s">
        <v>967</v>
      </c>
      <c r="E3" s="227" t="s">
        <v>986</v>
      </c>
      <c r="F3" s="172" t="s">
        <v>967</v>
      </c>
      <c r="G3" s="227" t="s">
        <v>986</v>
      </c>
      <c r="H3" s="172" t="s">
        <v>967</v>
      </c>
      <c r="I3" s="227" t="s">
        <v>986</v>
      </c>
      <c r="J3" s="172" t="s">
        <v>967</v>
      </c>
    </row>
    <row r="4" spans="1:14" ht="15.75" x14ac:dyDescent="0.2">
      <c r="A4" s="523" t="s">
        <v>934</v>
      </c>
      <c r="B4" s="523"/>
      <c r="C4" s="523"/>
      <c r="D4" s="523"/>
      <c r="E4" s="523"/>
      <c r="F4" s="523"/>
      <c r="G4" s="523"/>
      <c r="H4" s="523"/>
      <c r="I4" s="523"/>
      <c r="J4" s="523"/>
    </row>
    <row r="5" spans="1:14" x14ac:dyDescent="0.2">
      <c r="A5" s="228" t="s">
        <v>1020</v>
      </c>
      <c r="B5" s="524" t="s">
        <v>959</v>
      </c>
      <c r="C5" s="525"/>
      <c r="D5" s="525"/>
      <c r="E5" s="525"/>
      <c r="F5" s="525"/>
      <c r="G5" s="525"/>
      <c r="H5" s="525"/>
      <c r="I5" s="525"/>
      <c r="J5" s="526"/>
    </row>
    <row r="6" spans="1:14" x14ac:dyDescent="0.2">
      <c r="A6" s="229">
        <v>1</v>
      </c>
      <c r="B6" s="230" t="s">
        <v>1021</v>
      </c>
      <c r="C6" s="231">
        <v>1.6986771690000004</v>
      </c>
      <c r="D6" s="231">
        <v>523853.16837289976</v>
      </c>
      <c r="E6" s="231">
        <v>0.19216527800000002</v>
      </c>
      <c r="F6" s="231">
        <v>56558.084689700008</v>
      </c>
      <c r="G6" s="232">
        <v>0.242995025</v>
      </c>
      <c r="H6" s="232">
        <v>77153.345585200019</v>
      </c>
      <c r="I6" s="233">
        <v>0.21299073300000004</v>
      </c>
      <c r="J6" s="232">
        <v>65896.246719799994</v>
      </c>
      <c r="K6" s="234"/>
      <c r="L6" s="234"/>
      <c r="M6" s="234"/>
    </row>
    <row r="7" spans="1:14" x14ac:dyDescent="0.2">
      <c r="A7" s="229">
        <v>2</v>
      </c>
      <c r="B7" s="230" t="s">
        <v>1022</v>
      </c>
      <c r="C7" s="231">
        <v>115.22342199999997</v>
      </c>
      <c r="D7" s="231">
        <v>444311.6079024002</v>
      </c>
      <c r="E7" s="231">
        <v>14.059863999999997</v>
      </c>
      <c r="F7" s="231">
        <v>55421.902346299983</v>
      </c>
      <c r="G7" s="232">
        <v>15.535859000000007</v>
      </c>
      <c r="H7" s="232">
        <v>60315.365160699992</v>
      </c>
      <c r="I7" s="235">
        <v>15.238767000000003</v>
      </c>
      <c r="J7" s="232">
        <v>56295.379110299997</v>
      </c>
      <c r="K7" s="234"/>
      <c r="L7" s="234"/>
      <c r="M7" s="234"/>
    </row>
    <row r="8" spans="1:14" x14ac:dyDescent="0.2">
      <c r="A8" s="229"/>
      <c r="B8" s="236" t="s">
        <v>1023</v>
      </c>
      <c r="C8" s="237">
        <f>SUM(C6:C7)</f>
        <v>116.92209916899998</v>
      </c>
      <c r="D8" s="237">
        <f t="shared" ref="D8:J8" si="0">SUM(D6:D7)</f>
        <v>968164.77627529996</v>
      </c>
      <c r="E8" s="237">
        <f t="shared" si="0"/>
        <v>14.252029277999997</v>
      </c>
      <c r="F8" s="237">
        <f t="shared" si="0"/>
        <v>111979.98703599999</v>
      </c>
      <c r="G8" s="237">
        <f t="shared" si="0"/>
        <v>15.778854025000008</v>
      </c>
      <c r="H8" s="237">
        <f t="shared" si="0"/>
        <v>137468.7107459</v>
      </c>
      <c r="I8" s="237">
        <f t="shared" si="0"/>
        <v>15.451757733000003</v>
      </c>
      <c r="J8" s="237">
        <f t="shared" si="0"/>
        <v>122191.62583009999</v>
      </c>
      <c r="K8" s="234"/>
      <c r="L8" s="234"/>
      <c r="M8" s="234"/>
    </row>
    <row r="9" spans="1:14" ht="12.75" customHeight="1" x14ac:dyDescent="0.2">
      <c r="A9" s="238" t="s">
        <v>1024</v>
      </c>
      <c r="B9" s="527" t="s">
        <v>1025</v>
      </c>
      <c r="C9" s="528"/>
      <c r="D9" s="528"/>
      <c r="E9" s="528"/>
      <c r="F9" s="528"/>
      <c r="G9" s="528"/>
      <c r="H9" s="528"/>
      <c r="I9" s="528"/>
      <c r="J9" s="529"/>
      <c r="K9" s="234"/>
      <c r="L9" s="234"/>
      <c r="M9" s="234"/>
    </row>
    <row r="10" spans="1:14" x14ac:dyDescent="0.2">
      <c r="A10" s="229">
        <v>1</v>
      </c>
      <c r="B10" s="230" t="s">
        <v>1026</v>
      </c>
      <c r="C10" s="204">
        <v>14862.297000000004</v>
      </c>
      <c r="D10" s="204">
        <v>222663.44260999982</v>
      </c>
      <c r="E10" s="231">
        <v>1386.431</v>
      </c>
      <c r="F10" s="231">
        <v>18954.639044999993</v>
      </c>
      <c r="G10" s="204">
        <v>1539.2930000000001</v>
      </c>
      <c r="H10" s="204">
        <v>23579.543575000003</v>
      </c>
      <c r="I10" s="235">
        <v>801.37</v>
      </c>
      <c r="J10" s="231">
        <v>11231.968059999997</v>
      </c>
      <c r="K10" s="234"/>
      <c r="L10" s="234"/>
      <c r="M10" s="234"/>
      <c r="N10" s="234"/>
    </row>
    <row r="11" spans="1:14" x14ac:dyDescent="0.2">
      <c r="A11" s="229">
        <v>2</v>
      </c>
      <c r="B11" s="230" t="s">
        <v>1027</v>
      </c>
      <c r="C11" s="204">
        <v>5.7029999999999985</v>
      </c>
      <c r="D11" s="204">
        <v>202.87955000000002</v>
      </c>
      <c r="E11" s="239">
        <v>0</v>
      </c>
      <c r="F11" s="239">
        <v>0</v>
      </c>
      <c r="G11" s="240">
        <v>1E-3</v>
      </c>
      <c r="H11" s="240">
        <v>3.61E-2</v>
      </c>
      <c r="I11" s="239">
        <v>0</v>
      </c>
      <c r="J11" s="239">
        <v>0</v>
      </c>
      <c r="K11" s="234"/>
      <c r="L11" s="234"/>
      <c r="M11" s="234"/>
    </row>
    <row r="12" spans="1:14" x14ac:dyDescent="0.2">
      <c r="A12" s="229">
        <v>3</v>
      </c>
      <c r="B12" s="230" t="s">
        <v>1028</v>
      </c>
      <c r="C12" s="204">
        <v>9979.7562499999967</v>
      </c>
      <c r="D12" s="204">
        <v>442319.55020624975</v>
      </c>
      <c r="E12" s="231">
        <v>966.84800000000007</v>
      </c>
      <c r="F12" s="231">
        <v>43003.219202500026</v>
      </c>
      <c r="G12" s="204">
        <v>1357.7027500000002</v>
      </c>
      <c r="H12" s="204">
        <v>61508.69079375</v>
      </c>
      <c r="I12" s="235">
        <v>1154.4884999999999</v>
      </c>
      <c r="J12" s="231">
        <v>50413.377588750009</v>
      </c>
      <c r="K12" s="234"/>
      <c r="L12" s="234"/>
      <c r="M12" s="234"/>
      <c r="N12" s="234"/>
    </row>
    <row r="13" spans="1:14" x14ac:dyDescent="0.2">
      <c r="A13" s="229">
        <v>4</v>
      </c>
      <c r="B13" s="230" t="s">
        <v>1029</v>
      </c>
      <c r="C13" s="204">
        <v>18806.098000000009</v>
      </c>
      <c r="D13" s="204">
        <v>284506.94146000012</v>
      </c>
      <c r="E13" s="231">
        <v>2130.2549999999992</v>
      </c>
      <c r="F13" s="231">
        <v>34099.861974999993</v>
      </c>
      <c r="G13" s="204">
        <v>2763.5720000000001</v>
      </c>
      <c r="H13" s="204">
        <v>40747.233520000002</v>
      </c>
      <c r="I13" s="235">
        <v>2051.8819999999996</v>
      </c>
      <c r="J13" s="231">
        <v>28778.114990000013</v>
      </c>
      <c r="K13" s="241"/>
      <c r="L13" s="241"/>
      <c r="M13" s="241"/>
      <c r="N13" s="241"/>
    </row>
    <row r="14" spans="1:14" x14ac:dyDescent="0.2">
      <c r="A14" s="229">
        <v>5</v>
      </c>
      <c r="B14" s="230" t="s">
        <v>1030</v>
      </c>
      <c r="C14" s="204">
        <v>2458.0866500000006</v>
      </c>
      <c r="D14" s="204">
        <v>230266.256089</v>
      </c>
      <c r="E14" s="231">
        <v>391.45430000000005</v>
      </c>
      <c r="F14" s="231">
        <v>30617.792670499999</v>
      </c>
      <c r="G14" s="204">
        <v>289.35199999999998</v>
      </c>
      <c r="H14" s="204">
        <v>26417.871374000002</v>
      </c>
      <c r="I14" s="235">
        <v>234.53874999999996</v>
      </c>
      <c r="J14" s="231">
        <v>18968.975962999997</v>
      </c>
      <c r="K14" s="234"/>
      <c r="L14" s="234"/>
      <c r="M14" s="234"/>
      <c r="N14" s="234"/>
    </row>
    <row r="15" spans="1:14" x14ac:dyDescent="0.2">
      <c r="A15" s="229">
        <v>6</v>
      </c>
      <c r="B15" s="230" t="s">
        <v>1031</v>
      </c>
      <c r="C15" s="204">
        <v>32070.808000000041</v>
      </c>
      <c r="D15" s="204">
        <v>611880.20497499965</v>
      </c>
      <c r="E15" s="231">
        <v>3437.1100000000006</v>
      </c>
      <c r="F15" s="231">
        <v>71777.231664999999</v>
      </c>
      <c r="G15" s="204">
        <v>4557.4529999999995</v>
      </c>
      <c r="H15" s="204">
        <v>89851.118629999997</v>
      </c>
      <c r="I15" s="235">
        <v>3626.4060000000004</v>
      </c>
      <c r="J15" s="231">
        <v>66984.162125000003</v>
      </c>
      <c r="K15" s="234"/>
      <c r="L15" s="234"/>
      <c r="M15" s="241"/>
      <c r="N15" s="241"/>
    </row>
    <row r="16" spans="1:14" x14ac:dyDescent="0.2">
      <c r="A16" s="229"/>
      <c r="B16" s="236" t="s">
        <v>1032</v>
      </c>
      <c r="C16" s="237">
        <f>SUM(C10:C15)</f>
        <v>78182.748900000035</v>
      </c>
      <c r="D16" s="237">
        <f t="shared" ref="D16:J16" si="1">SUM(D10:D15)</f>
        <v>1791839.2748902494</v>
      </c>
      <c r="E16" s="237">
        <f t="shared" si="1"/>
        <v>8312.0983000000015</v>
      </c>
      <c r="F16" s="237">
        <f t="shared" si="1"/>
        <v>198452.74455800001</v>
      </c>
      <c r="G16" s="237">
        <f t="shared" si="1"/>
        <v>10507.373749999999</v>
      </c>
      <c r="H16" s="237">
        <f t="shared" si="1"/>
        <v>242104.49399275001</v>
      </c>
      <c r="I16" s="237">
        <f t="shared" si="1"/>
        <v>7868.6852500000005</v>
      </c>
      <c r="J16" s="237">
        <f t="shared" si="1"/>
        <v>176376.59872675003</v>
      </c>
      <c r="K16" s="234"/>
      <c r="L16" s="234"/>
      <c r="M16" s="234"/>
    </row>
    <row r="17" spans="1:13" ht="15" customHeight="1" x14ac:dyDescent="0.2">
      <c r="A17" s="238" t="s">
        <v>1033</v>
      </c>
      <c r="B17" s="527" t="s">
        <v>1034</v>
      </c>
      <c r="C17" s="528"/>
      <c r="D17" s="528"/>
      <c r="E17" s="528"/>
      <c r="F17" s="528"/>
      <c r="G17" s="528"/>
      <c r="H17" s="528"/>
      <c r="I17" s="528"/>
      <c r="J17" s="529"/>
      <c r="K17" s="234"/>
      <c r="L17" s="234"/>
      <c r="M17" s="234"/>
    </row>
    <row r="18" spans="1:13" x14ac:dyDescent="0.2">
      <c r="A18" s="229">
        <v>1</v>
      </c>
      <c r="B18" s="230" t="s">
        <v>1035</v>
      </c>
      <c r="C18" s="204">
        <v>1.1602999999999994</v>
      </c>
      <c r="D18" s="204">
        <v>133.25347100000005</v>
      </c>
      <c r="E18" s="231">
        <v>0.50029999999999997</v>
      </c>
      <c r="F18" s="231">
        <v>49.457996000000001</v>
      </c>
      <c r="G18" s="204">
        <v>0.11090000000000001</v>
      </c>
      <c r="H18" s="204">
        <v>15.386143000000004</v>
      </c>
      <c r="I18" s="235">
        <v>8.8399999999999992E-2</v>
      </c>
      <c r="J18" s="231">
        <v>12.947757999999999</v>
      </c>
      <c r="K18" s="234"/>
      <c r="L18" s="234"/>
      <c r="M18" s="234"/>
    </row>
    <row r="19" spans="1:13" x14ac:dyDescent="0.2">
      <c r="A19" s="229">
        <v>2</v>
      </c>
      <c r="B19" s="230" t="s">
        <v>1036</v>
      </c>
      <c r="C19" s="204">
        <v>0.02</v>
      </c>
      <c r="D19" s="204">
        <v>8.3160000000000012E-2</v>
      </c>
      <c r="E19" s="239">
        <v>0</v>
      </c>
      <c r="F19" s="239">
        <v>0</v>
      </c>
      <c r="G19" s="239">
        <v>0</v>
      </c>
      <c r="H19" s="239">
        <v>0</v>
      </c>
      <c r="I19" s="239">
        <v>0</v>
      </c>
      <c r="J19" s="239">
        <v>0</v>
      </c>
      <c r="K19" s="234"/>
      <c r="L19" s="234"/>
      <c r="M19" s="234"/>
    </row>
    <row r="20" spans="1:13" x14ac:dyDescent="0.2">
      <c r="A20" s="229">
        <v>3</v>
      </c>
      <c r="B20" s="230" t="s">
        <v>1037</v>
      </c>
      <c r="C20" s="204">
        <v>1996.7222499999998</v>
      </c>
      <c r="D20" s="204">
        <v>26071.402399999999</v>
      </c>
      <c r="E20" s="231">
        <v>180.90125</v>
      </c>
      <c r="F20" s="231">
        <v>1959.6120249999999</v>
      </c>
      <c r="G20" s="204">
        <v>239.36</v>
      </c>
      <c r="H20" s="204">
        <v>3181.585825000001</v>
      </c>
      <c r="I20" s="235">
        <v>248.42099999999999</v>
      </c>
      <c r="J20" s="231">
        <v>3237.9565249999996</v>
      </c>
      <c r="K20" s="234"/>
      <c r="L20" s="234"/>
      <c r="M20" s="234"/>
    </row>
    <row r="21" spans="1:13" x14ac:dyDescent="0.2">
      <c r="A21" s="229">
        <v>4</v>
      </c>
      <c r="B21" s="230" t="s">
        <v>1038</v>
      </c>
      <c r="C21" s="204">
        <v>4016.4</v>
      </c>
      <c r="D21" s="204">
        <v>24238.276040000004</v>
      </c>
      <c r="E21" s="231">
        <v>874.74</v>
      </c>
      <c r="F21" s="231">
        <v>4985.6495600000017</v>
      </c>
      <c r="G21" s="204">
        <v>462.70000000000005</v>
      </c>
      <c r="H21" s="204">
        <v>2707.19841</v>
      </c>
      <c r="I21" s="235">
        <v>623.30999999999995</v>
      </c>
      <c r="J21" s="231">
        <v>3224.9342000000001</v>
      </c>
      <c r="K21" s="234"/>
      <c r="L21" s="234"/>
      <c r="M21" s="234"/>
    </row>
    <row r="22" spans="1:13" ht="12" customHeight="1" x14ac:dyDescent="0.2">
      <c r="A22" s="229">
        <v>5</v>
      </c>
      <c r="B22" s="230" t="s">
        <v>1039</v>
      </c>
      <c r="C22" s="204">
        <v>101.82672000000007</v>
      </c>
      <c r="D22" s="204">
        <v>15443.145507599997</v>
      </c>
      <c r="E22" s="231">
        <v>27.066960000000002</v>
      </c>
      <c r="F22" s="231">
        <v>4404.9495959999995</v>
      </c>
      <c r="G22" s="204">
        <v>11.58948</v>
      </c>
      <c r="H22" s="204">
        <v>2018.4470027999994</v>
      </c>
      <c r="I22" s="235">
        <v>9.0244800000000005</v>
      </c>
      <c r="J22" s="231">
        <v>1564.7611211999999</v>
      </c>
      <c r="K22" s="234"/>
      <c r="L22" s="234"/>
      <c r="M22" s="234"/>
    </row>
    <row r="23" spans="1:13" x14ac:dyDescent="0.2">
      <c r="A23" s="229">
        <v>6</v>
      </c>
      <c r="B23" s="230" t="s">
        <v>1040</v>
      </c>
      <c r="C23" s="239">
        <v>0</v>
      </c>
      <c r="D23" s="239">
        <v>0</v>
      </c>
      <c r="E23" s="240">
        <v>3.9E-2</v>
      </c>
      <c r="F23" s="240">
        <v>1.5776449999999997</v>
      </c>
      <c r="G23" s="239">
        <v>0</v>
      </c>
      <c r="H23" s="239">
        <v>0</v>
      </c>
      <c r="I23" s="239">
        <v>0</v>
      </c>
      <c r="J23" s="239">
        <v>0</v>
      </c>
      <c r="K23" s="234"/>
      <c r="L23" s="234"/>
      <c r="M23" s="234"/>
    </row>
    <row r="24" spans="1:13" x14ac:dyDescent="0.2">
      <c r="A24" s="229"/>
      <c r="B24" s="230" t="s">
        <v>1041</v>
      </c>
      <c r="C24" s="240">
        <v>5.3000000000000019E-2</v>
      </c>
      <c r="D24" s="240">
        <v>0.69221999999999995</v>
      </c>
      <c r="E24" s="239">
        <v>0</v>
      </c>
      <c r="F24" s="239">
        <v>0</v>
      </c>
      <c r="G24" s="240">
        <v>7.0000000000000001E-3</v>
      </c>
      <c r="H24" s="240">
        <v>9.0352000000000016E-2</v>
      </c>
      <c r="I24" s="240">
        <v>2E-3</v>
      </c>
      <c r="J24" s="240">
        <v>2.4807000000000003E-2</v>
      </c>
      <c r="K24" s="234"/>
      <c r="L24" s="234"/>
      <c r="M24" s="234"/>
    </row>
    <row r="25" spans="1:13" ht="13.5" customHeight="1" x14ac:dyDescent="0.2">
      <c r="A25" s="229"/>
      <c r="B25" s="236" t="s">
        <v>1042</v>
      </c>
      <c r="C25" s="237">
        <f>SUM(C18:C24)</f>
        <v>6116.1822700000002</v>
      </c>
      <c r="D25" s="237">
        <f t="shared" ref="D25:J25" si="2">SUM(D18:D24)</f>
        <v>65886.852798599997</v>
      </c>
      <c r="E25" s="237">
        <f t="shared" si="2"/>
        <v>1083.2475100000001</v>
      </c>
      <c r="F25" s="237">
        <f t="shared" si="2"/>
        <v>11401.246821999999</v>
      </c>
      <c r="G25" s="237">
        <f t="shared" si="2"/>
        <v>713.76738</v>
      </c>
      <c r="H25" s="237">
        <f t="shared" si="2"/>
        <v>7922.7077328000005</v>
      </c>
      <c r="I25" s="237">
        <f t="shared" si="2"/>
        <v>880.84587999999997</v>
      </c>
      <c r="J25" s="237">
        <f t="shared" si="2"/>
        <v>8040.6244111999995</v>
      </c>
      <c r="K25" s="234"/>
      <c r="L25" s="234"/>
      <c r="M25" s="234"/>
    </row>
    <row r="26" spans="1:13" x14ac:dyDescent="0.2">
      <c r="A26" s="238" t="s">
        <v>1043</v>
      </c>
      <c r="B26" s="527" t="s">
        <v>960</v>
      </c>
      <c r="C26" s="528"/>
      <c r="D26" s="528"/>
      <c r="E26" s="528"/>
      <c r="F26" s="528"/>
      <c r="G26" s="528"/>
      <c r="H26" s="528"/>
      <c r="I26" s="528"/>
      <c r="J26" s="529"/>
      <c r="K26" s="234"/>
      <c r="L26" s="234" t="s">
        <v>947</v>
      </c>
      <c r="M26" s="234"/>
    </row>
    <row r="27" spans="1:13" x14ac:dyDescent="0.2">
      <c r="A27" s="229">
        <v>1</v>
      </c>
      <c r="B27" s="230" t="s">
        <v>1044</v>
      </c>
      <c r="C27" s="204">
        <v>376254.60027151689</v>
      </c>
      <c r="D27" s="204">
        <v>1286178.900192999</v>
      </c>
      <c r="E27" s="231">
        <v>43401.963794403498</v>
      </c>
      <c r="F27" s="231">
        <v>117019.30474100003</v>
      </c>
      <c r="G27" s="204">
        <v>47470.920197196006</v>
      </c>
      <c r="H27" s="204">
        <v>181368.94560199996</v>
      </c>
      <c r="I27" s="235">
        <v>58249.487884180991</v>
      </c>
      <c r="J27" s="231">
        <v>172396.87109600002</v>
      </c>
      <c r="K27" s="234"/>
      <c r="L27" s="234"/>
      <c r="M27" s="234"/>
    </row>
    <row r="28" spans="1:13" ht="25.5" x14ac:dyDescent="0.2">
      <c r="A28" s="229">
        <v>2</v>
      </c>
      <c r="B28" s="230" t="s">
        <v>1045</v>
      </c>
      <c r="C28" s="242">
        <v>9669.6087499999994</v>
      </c>
      <c r="D28" s="242">
        <v>227959.1690625</v>
      </c>
      <c r="E28" s="243">
        <v>1575.8087499999999</v>
      </c>
      <c r="F28" s="243">
        <v>31410.4496875</v>
      </c>
      <c r="G28" s="242">
        <v>1746.1849999999999</v>
      </c>
      <c r="H28" s="242">
        <v>41451.372675000006</v>
      </c>
      <c r="I28" s="244">
        <v>2972.5925000000002</v>
      </c>
      <c r="J28" s="243">
        <v>89408.296512500005</v>
      </c>
      <c r="K28" s="234"/>
      <c r="L28" s="234"/>
      <c r="M28" s="234"/>
    </row>
    <row r="29" spans="1:13" x14ac:dyDescent="0.2">
      <c r="A29" s="238"/>
      <c r="B29" s="236" t="s">
        <v>1046</v>
      </c>
      <c r="C29" s="200">
        <f>C27</f>
        <v>376254.60027151689</v>
      </c>
      <c r="D29" s="200">
        <f>SUM(D27:D28)</f>
        <v>1514138.0692554992</v>
      </c>
      <c r="E29" s="200">
        <f t="shared" ref="E29:I29" si="3">E27</f>
        <v>43401.963794403498</v>
      </c>
      <c r="F29" s="200">
        <f>SUM(F27:F28)</f>
        <v>148429.75442850002</v>
      </c>
      <c r="G29" s="200">
        <f t="shared" si="3"/>
        <v>47470.920197196006</v>
      </c>
      <c r="H29" s="200">
        <f>SUM(H27:H28)</f>
        <v>222820.31827699998</v>
      </c>
      <c r="I29" s="200">
        <f t="shared" si="3"/>
        <v>58249.487884180991</v>
      </c>
      <c r="J29" s="200">
        <f>SUM(J27:J28)</f>
        <v>261805.16760850002</v>
      </c>
      <c r="K29" s="234" t="s">
        <v>947</v>
      </c>
      <c r="L29" s="234"/>
      <c r="M29" s="234"/>
    </row>
    <row r="30" spans="1:13" ht="15" customHeight="1" x14ac:dyDescent="0.2">
      <c r="A30" s="530" t="s">
        <v>1047</v>
      </c>
      <c r="B30" s="530"/>
      <c r="C30" s="200">
        <f>C29+C25+C16+C8</f>
        <v>460670.45354068594</v>
      </c>
      <c r="D30" s="200">
        <f t="shared" ref="D30:J30" si="4">D29+D25+D16+D8</f>
        <v>4340028.973219648</v>
      </c>
      <c r="E30" s="200">
        <f t="shared" si="4"/>
        <v>52811.561633681507</v>
      </c>
      <c r="F30" s="200">
        <f t="shared" si="4"/>
        <v>470263.73284449999</v>
      </c>
      <c r="G30" s="200">
        <f t="shared" si="4"/>
        <v>58707.840181221</v>
      </c>
      <c r="H30" s="200">
        <f t="shared" si="4"/>
        <v>610316.23074844992</v>
      </c>
      <c r="I30" s="200">
        <f t="shared" si="4"/>
        <v>67014.470771913984</v>
      </c>
      <c r="J30" s="200">
        <f t="shared" si="4"/>
        <v>568414.01657655009</v>
      </c>
      <c r="K30" s="245">
        <f>J30-J25</f>
        <v>560373.39216535003</v>
      </c>
    </row>
    <row r="31" spans="1:13" ht="15" customHeight="1" x14ac:dyDescent="0.2">
      <c r="A31" s="523" t="s">
        <v>935</v>
      </c>
      <c r="B31" s="523"/>
      <c r="C31" s="523"/>
      <c r="D31" s="523"/>
      <c r="E31" s="523"/>
      <c r="F31" s="523"/>
      <c r="G31" s="523"/>
      <c r="H31" s="523"/>
      <c r="I31" s="523"/>
      <c r="J31" s="523"/>
      <c r="K31" s="195" t="s">
        <v>947</v>
      </c>
    </row>
    <row r="32" spans="1:13" ht="15" customHeight="1" x14ac:dyDescent="0.2">
      <c r="A32" s="246" t="s">
        <v>1048</v>
      </c>
      <c r="B32" s="524" t="s">
        <v>959</v>
      </c>
      <c r="C32" s="525"/>
      <c r="D32" s="525"/>
      <c r="E32" s="525"/>
      <c r="F32" s="525"/>
      <c r="G32" s="525"/>
      <c r="H32" s="525"/>
      <c r="I32" s="525"/>
      <c r="J32" s="526"/>
      <c r="L32" s="195" t="s">
        <v>947</v>
      </c>
    </row>
    <row r="33" spans="1:11" ht="15" customHeight="1" x14ac:dyDescent="0.2">
      <c r="A33" s="247">
        <v>1</v>
      </c>
      <c r="B33" s="248" t="s">
        <v>1021</v>
      </c>
      <c r="C33" s="204">
        <v>0.34844899999999979</v>
      </c>
      <c r="D33" s="204">
        <v>107865.61428500002</v>
      </c>
      <c r="E33" s="240">
        <v>9.6579999999999999E-3</v>
      </c>
      <c r="F33" s="240">
        <v>2865.7711499999996</v>
      </c>
      <c r="G33" s="204">
        <v>3.3155999999999998E-2</v>
      </c>
      <c r="H33" s="204">
        <v>10555.591899999999</v>
      </c>
      <c r="I33" s="204">
        <v>1.3313999999999998E-2</v>
      </c>
      <c r="J33" s="204">
        <v>4164.2852649999995</v>
      </c>
      <c r="K33" s="234"/>
    </row>
    <row r="34" spans="1:11" ht="15" customHeight="1" x14ac:dyDescent="0.2">
      <c r="A34" s="247">
        <v>2</v>
      </c>
      <c r="B34" s="248" t="s">
        <v>1022</v>
      </c>
      <c r="C34" s="204">
        <v>1.1712</v>
      </c>
      <c r="D34" s="204">
        <v>4596.0569925</v>
      </c>
      <c r="E34" s="239">
        <v>0</v>
      </c>
      <c r="F34" s="239">
        <v>0</v>
      </c>
      <c r="G34" s="240">
        <v>0.11916000000000002</v>
      </c>
      <c r="H34" s="240">
        <v>469.73176500000005</v>
      </c>
      <c r="I34" s="204">
        <v>0.24663000000000007</v>
      </c>
      <c r="J34" s="204">
        <v>929.99983950000012</v>
      </c>
    </row>
    <row r="35" spans="1:11" ht="15" customHeight="1" x14ac:dyDescent="0.2">
      <c r="A35" s="246"/>
      <c r="B35" s="249" t="s">
        <v>1049</v>
      </c>
      <c r="C35" s="200">
        <f>SUM(C33:C34)</f>
        <v>1.5196489999999998</v>
      </c>
      <c r="D35" s="200">
        <f t="shared" ref="D35:J35" si="5">SUM(D33:D34)</f>
        <v>112461.67127750002</v>
      </c>
      <c r="E35" s="200">
        <f t="shared" si="5"/>
        <v>9.6579999999999999E-3</v>
      </c>
      <c r="F35" s="200">
        <f t="shared" si="5"/>
        <v>2865.7711499999996</v>
      </c>
      <c r="G35" s="200">
        <f t="shared" si="5"/>
        <v>0.15231600000000001</v>
      </c>
      <c r="H35" s="200">
        <f t="shared" si="5"/>
        <v>11025.323665</v>
      </c>
      <c r="I35" s="200">
        <f t="shared" si="5"/>
        <v>0.25994400000000006</v>
      </c>
      <c r="J35" s="200">
        <f t="shared" si="5"/>
        <v>5094.2851044999998</v>
      </c>
    </row>
    <row r="36" spans="1:11" ht="15" customHeight="1" x14ac:dyDescent="0.2">
      <c r="A36" s="246" t="s">
        <v>1050</v>
      </c>
      <c r="B36" s="524" t="s">
        <v>1051</v>
      </c>
      <c r="C36" s="525"/>
      <c r="D36" s="525"/>
      <c r="E36" s="525"/>
      <c r="F36" s="525"/>
      <c r="G36" s="525"/>
      <c r="H36" s="525"/>
      <c r="I36" s="525"/>
      <c r="J36" s="526"/>
    </row>
    <row r="37" spans="1:11" ht="15" customHeight="1" x14ac:dyDescent="0.2">
      <c r="A37" s="247">
        <v>1</v>
      </c>
      <c r="B37" s="250" t="s">
        <v>1028</v>
      </c>
      <c r="C37" s="204">
        <v>75.329999999999984</v>
      </c>
      <c r="D37" s="204">
        <v>3422.64804</v>
      </c>
      <c r="E37" s="239">
        <v>0</v>
      </c>
      <c r="F37" s="239">
        <v>0</v>
      </c>
      <c r="G37" s="240">
        <v>8.7629999999999999</v>
      </c>
      <c r="H37" s="240">
        <v>401.66594700000007</v>
      </c>
      <c r="I37" s="204">
        <v>10.046999999999999</v>
      </c>
      <c r="J37" s="204">
        <v>446.29566200000005</v>
      </c>
    </row>
    <row r="38" spans="1:11" ht="15" customHeight="1" x14ac:dyDescent="0.2">
      <c r="A38" s="247">
        <v>2</v>
      </c>
      <c r="B38" s="250" t="s">
        <v>1031</v>
      </c>
      <c r="C38" s="204">
        <v>48.820000000000007</v>
      </c>
      <c r="D38" s="204">
        <v>939.10135499999967</v>
      </c>
      <c r="E38" s="239">
        <v>0</v>
      </c>
      <c r="F38" s="239">
        <v>0</v>
      </c>
      <c r="G38" s="240">
        <v>4.4049999999999994</v>
      </c>
      <c r="H38" s="240">
        <v>87.311630000000008</v>
      </c>
      <c r="I38" s="204">
        <v>2.93</v>
      </c>
      <c r="J38" s="204">
        <v>55.154900000000005</v>
      </c>
    </row>
    <row r="39" spans="1:11" ht="15" customHeight="1" x14ac:dyDescent="0.2">
      <c r="A39" s="247"/>
      <c r="B39" s="249" t="s">
        <v>1052</v>
      </c>
      <c r="C39" s="200">
        <f>SUM(C37:C38)</f>
        <v>124.14999999999999</v>
      </c>
      <c r="D39" s="200">
        <f>SUM(D37:D38)</f>
        <v>4361.7493949999998</v>
      </c>
      <c r="E39" s="239">
        <v>0</v>
      </c>
      <c r="F39" s="239">
        <v>0</v>
      </c>
      <c r="G39" s="251">
        <v>12.693000000000001</v>
      </c>
      <c r="H39" s="200">
        <f>SUM(H37:H38)</f>
        <v>488.97757700000011</v>
      </c>
      <c r="I39" s="200">
        <v>13.167999999999999</v>
      </c>
      <c r="J39" s="200">
        <f>SUM(J37:J38)</f>
        <v>501.45056200000005</v>
      </c>
    </row>
    <row r="40" spans="1:11" ht="15" customHeight="1" x14ac:dyDescent="0.2">
      <c r="A40" s="246" t="s">
        <v>1053</v>
      </c>
      <c r="B40" s="524" t="s">
        <v>960</v>
      </c>
      <c r="C40" s="525"/>
      <c r="D40" s="525"/>
      <c r="E40" s="525"/>
      <c r="F40" s="525"/>
      <c r="G40" s="525"/>
      <c r="H40" s="525"/>
      <c r="I40" s="525"/>
      <c r="J40" s="526"/>
    </row>
    <row r="41" spans="1:11" ht="15" customHeight="1" x14ac:dyDescent="0.2">
      <c r="A41" s="247">
        <v>1</v>
      </c>
      <c r="B41" s="250" t="s">
        <v>1044</v>
      </c>
      <c r="C41" s="204">
        <v>6233.7108680150004</v>
      </c>
      <c r="D41" s="204">
        <v>21892.126151</v>
      </c>
      <c r="E41" s="239">
        <v>0</v>
      </c>
      <c r="F41" s="239">
        <v>0</v>
      </c>
      <c r="G41" s="240">
        <v>1053.58800982</v>
      </c>
      <c r="H41" s="240">
        <v>4130.5079910000004</v>
      </c>
      <c r="I41" s="204">
        <v>1485.4297623299999</v>
      </c>
      <c r="J41" s="204">
        <v>4638.9895140000008</v>
      </c>
    </row>
    <row r="42" spans="1:11" ht="15" customHeight="1" x14ac:dyDescent="0.2">
      <c r="A42" s="531" t="s">
        <v>1054</v>
      </c>
      <c r="B42" s="531"/>
      <c r="C42" s="200">
        <f t="shared" ref="C42:J42" si="6">SUM(C35+C39+C41)</f>
        <v>6359.3805170150008</v>
      </c>
      <c r="D42" s="200">
        <f t="shared" si="6"/>
        <v>138715.54682350002</v>
      </c>
      <c r="E42" s="200">
        <f t="shared" si="6"/>
        <v>9.6579999999999999E-3</v>
      </c>
      <c r="F42" s="200">
        <f t="shared" si="6"/>
        <v>2865.7711499999996</v>
      </c>
      <c r="G42" s="200">
        <f t="shared" si="6"/>
        <v>1066.4333258199999</v>
      </c>
      <c r="H42" s="200">
        <f t="shared" si="6"/>
        <v>15644.809233</v>
      </c>
      <c r="I42" s="200">
        <f t="shared" si="6"/>
        <v>1498.8577063299999</v>
      </c>
      <c r="J42" s="200">
        <f t="shared" si="6"/>
        <v>10234.725180500001</v>
      </c>
    </row>
    <row r="43" spans="1:11" x14ac:dyDescent="0.2">
      <c r="A43" s="252" t="str">
        <f>'66'!A14</f>
        <v>$ indicates as on Nov. 30, 2018</v>
      </c>
      <c r="B43" s="253"/>
      <c r="E43" s="195"/>
      <c r="F43" s="195"/>
      <c r="I43" s="195"/>
      <c r="J43" s="254"/>
    </row>
    <row r="44" spans="1:11" x14ac:dyDescent="0.2">
      <c r="A44" s="195" t="s">
        <v>1121</v>
      </c>
      <c r="E44" s="195"/>
      <c r="F44" s="195"/>
      <c r="I44" s="195"/>
      <c r="J44" s="195"/>
    </row>
    <row r="45" spans="1:11" x14ac:dyDescent="0.2">
      <c r="A45" s="195" t="s">
        <v>1055</v>
      </c>
      <c r="E45" s="195"/>
      <c r="F45" s="195" t="s">
        <v>947</v>
      </c>
      <c r="I45" s="195"/>
      <c r="J45" s="195"/>
    </row>
    <row r="46" spans="1:11" x14ac:dyDescent="0.2">
      <c r="A46" s="522" t="s">
        <v>1056</v>
      </c>
      <c r="B46" s="522"/>
      <c r="C46" s="522"/>
      <c r="D46" s="522"/>
      <c r="E46" s="522"/>
      <c r="F46" s="522"/>
      <c r="G46" s="522"/>
      <c r="H46" s="522"/>
      <c r="I46" s="522"/>
      <c r="J46" s="195"/>
    </row>
    <row r="47" spans="1:11" x14ac:dyDescent="0.2">
      <c r="A47" s="194" t="s">
        <v>1057</v>
      </c>
      <c r="E47" s="255"/>
      <c r="F47" s="255"/>
      <c r="I47" s="234"/>
      <c r="J47" s="195"/>
    </row>
    <row r="48" spans="1:11" x14ac:dyDescent="0.2">
      <c r="C48" s="245"/>
      <c r="D48" s="245"/>
      <c r="E48" s="245"/>
      <c r="F48" s="195"/>
      <c r="G48" s="245"/>
      <c r="H48" s="245"/>
      <c r="I48" s="245"/>
      <c r="J48" s="245"/>
    </row>
    <row r="49" spans="5:10" x14ac:dyDescent="0.2">
      <c r="E49" s="255"/>
      <c r="F49" s="255"/>
      <c r="I49" s="256" t="e">
        <f>'67'!P11+'67'!P25+'68'!E11+'68'!I11+'68'!K11+'69'!M10+'70'!M3+'71'!E4</f>
        <v>#VALUE!</v>
      </c>
      <c r="J49" s="255"/>
    </row>
    <row r="50" spans="5:10" x14ac:dyDescent="0.2">
      <c r="E50" s="255"/>
      <c r="F50" s="255"/>
      <c r="I50" s="256">
        <f>'67'!P12+'67'!P26+'68'!E12+'68'!I12+'68'!K12+'69'!M11+'70'!M4+'71'!E5</f>
        <v>650361.04168539995</v>
      </c>
      <c r="J50" s="255"/>
    </row>
    <row r="51" spans="5:10" x14ac:dyDescent="0.2">
      <c r="E51" s="255"/>
      <c r="F51" s="255"/>
      <c r="I51" s="256">
        <f>'67'!P13+'67'!P27+'68'!E13+'68'!I13+'68'!K13+'69'!M12+'70'!M5+'71'!E6</f>
        <v>689513.34076699987</v>
      </c>
      <c r="J51" s="257"/>
    </row>
    <row r="52" spans="5:10" x14ac:dyDescent="0.2">
      <c r="E52" s="255"/>
      <c r="F52" s="255"/>
      <c r="H52" s="258">
        <f>H42+H30+'74'!H29+'74'!H22+'75'!H31+'75'!H22+'75'!H16</f>
        <v>689513.31996999995</v>
      </c>
      <c r="I52" s="259">
        <f>'67'!P14+'67'!P28+'68'!E14+'68'!I14+'68'!K14+'69'!M13+'70'!M6+'71'!E7</f>
        <v>646441.59670255019</v>
      </c>
      <c r="J52" s="259">
        <f>J42+J30+'74'!J29+'74'!J22+'75'!J31+'75'!J22+'75'!J16</f>
        <v>646441.6004830501</v>
      </c>
    </row>
    <row r="53" spans="5:10" x14ac:dyDescent="0.2">
      <c r="E53" s="255"/>
      <c r="F53" s="255"/>
      <c r="I53" s="259"/>
      <c r="J53" s="255"/>
    </row>
    <row r="54" spans="5:10" x14ac:dyDescent="0.2">
      <c r="E54" s="255"/>
      <c r="F54" s="255"/>
      <c r="I54" s="259"/>
      <c r="J54" s="255"/>
    </row>
    <row r="55" spans="5:10" x14ac:dyDescent="0.2">
      <c r="E55" s="255"/>
      <c r="F55" s="255"/>
      <c r="I55" s="259"/>
      <c r="J55" s="255"/>
    </row>
    <row r="56" spans="5:10" x14ac:dyDescent="0.2">
      <c r="E56" s="255"/>
      <c r="F56" s="255"/>
      <c r="I56" s="259"/>
      <c r="J56" s="255"/>
    </row>
    <row r="57" spans="5:10" x14ac:dyDescent="0.2">
      <c r="E57" s="255"/>
      <c r="F57" s="255"/>
      <c r="I57" s="259"/>
      <c r="J57" s="255"/>
    </row>
    <row r="58" spans="5:10" x14ac:dyDescent="0.2">
      <c r="E58" s="255"/>
      <c r="F58" s="255"/>
      <c r="I58" s="259"/>
      <c r="J58" s="255"/>
    </row>
    <row r="59" spans="5:10" x14ac:dyDescent="0.2">
      <c r="E59" s="255"/>
      <c r="F59" s="255"/>
      <c r="I59" s="259"/>
      <c r="J59" s="255"/>
    </row>
    <row r="60" spans="5:10" x14ac:dyDescent="0.2">
      <c r="E60" s="255"/>
      <c r="F60" s="255"/>
      <c r="I60" s="259"/>
      <c r="J60" s="255"/>
    </row>
    <row r="61" spans="5:10" x14ac:dyDescent="0.2">
      <c r="E61" s="255"/>
      <c r="F61" s="255"/>
      <c r="I61" s="259"/>
      <c r="J61" s="255"/>
    </row>
    <row r="62" spans="5:10" x14ac:dyDescent="0.2">
      <c r="E62" s="255"/>
      <c r="F62" s="255"/>
      <c r="I62" s="259"/>
      <c r="J62" s="255"/>
    </row>
    <row r="63" spans="5:10" x14ac:dyDescent="0.2">
      <c r="E63" s="255"/>
      <c r="F63" s="255"/>
      <c r="I63" s="255"/>
      <c r="J63" s="255"/>
    </row>
    <row r="64" spans="5:10" x14ac:dyDescent="0.2">
      <c r="E64" s="255"/>
      <c r="F64" s="255"/>
      <c r="I64" s="255"/>
      <c r="J64" s="255"/>
    </row>
    <row r="65" spans="5:10" x14ac:dyDescent="0.2">
      <c r="E65" s="255"/>
      <c r="F65" s="255"/>
      <c r="I65" s="255"/>
      <c r="J65" s="255"/>
    </row>
    <row r="66" spans="5:10" x14ac:dyDescent="0.2">
      <c r="E66" s="255"/>
      <c r="F66" s="255"/>
      <c r="I66" s="255"/>
      <c r="J66" s="255"/>
    </row>
    <row r="67" spans="5:10" x14ac:dyDescent="0.2">
      <c r="E67" s="255"/>
      <c r="F67" s="255"/>
      <c r="I67" s="255"/>
      <c r="J67" s="255"/>
    </row>
    <row r="68" spans="5:10" x14ac:dyDescent="0.2">
      <c r="E68" s="255"/>
      <c r="F68" s="255"/>
      <c r="I68" s="255"/>
      <c r="J68" s="255"/>
    </row>
    <row r="69" spans="5:10" x14ac:dyDescent="0.2">
      <c r="E69" s="255"/>
      <c r="F69" s="255"/>
      <c r="I69" s="255"/>
      <c r="J69" s="255"/>
    </row>
    <row r="70" spans="5:10" x14ac:dyDescent="0.2">
      <c r="E70" s="255"/>
      <c r="F70" s="255"/>
      <c r="I70" s="255"/>
      <c r="J70" s="255"/>
    </row>
    <row r="71" spans="5:10" x14ac:dyDescent="0.2">
      <c r="E71" s="255"/>
      <c r="F71" s="255"/>
      <c r="I71" s="255"/>
      <c r="J71" s="255"/>
    </row>
    <row r="72" spans="5:10" x14ac:dyDescent="0.2">
      <c r="E72" s="255"/>
      <c r="F72" s="255"/>
      <c r="I72" s="255"/>
      <c r="J72" s="255"/>
    </row>
    <row r="73" spans="5:10" x14ac:dyDescent="0.2">
      <c r="E73" s="255"/>
      <c r="F73" s="255"/>
      <c r="I73" s="255"/>
      <c r="J73" s="255"/>
    </row>
    <row r="74" spans="5:10" x14ac:dyDescent="0.2">
      <c r="E74" s="255"/>
      <c r="F74" s="255"/>
      <c r="I74" s="255"/>
      <c r="J74" s="255"/>
    </row>
    <row r="75" spans="5:10" x14ac:dyDescent="0.2">
      <c r="E75" s="255"/>
      <c r="F75" s="255"/>
      <c r="I75" s="255"/>
      <c r="J75" s="255"/>
    </row>
    <row r="76" spans="5:10" x14ac:dyDescent="0.2">
      <c r="E76" s="255"/>
      <c r="F76" s="255"/>
      <c r="I76" s="255"/>
      <c r="J76" s="255"/>
    </row>
    <row r="77" spans="5:10" x14ac:dyDescent="0.2">
      <c r="E77" s="255"/>
      <c r="F77" s="255"/>
      <c r="I77" s="255"/>
      <c r="J77" s="255"/>
    </row>
    <row r="78" spans="5:10" x14ac:dyDescent="0.2">
      <c r="E78" s="255"/>
      <c r="F78" s="255"/>
      <c r="I78" s="255"/>
      <c r="J78" s="255"/>
    </row>
    <row r="79" spans="5:10" x14ac:dyDescent="0.2">
      <c r="E79" s="255"/>
      <c r="F79" s="255"/>
      <c r="I79" s="255"/>
      <c r="J79" s="255"/>
    </row>
    <row r="80" spans="5:10" x14ac:dyDescent="0.2">
      <c r="E80" s="255"/>
      <c r="F80" s="255"/>
      <c r="I80" s="255"/>
      <c r="J80" s="255"/>
    </row>
    <row r="81" spans="5:10" x14ac:dyDescent="0.2">
      <c r="E81" s="255"/>
      <c r="F81" s="255"/>
      <c r="I81" s="255"/>
      <c r="J81" s="255"/>
    </row>
    <row r="82" spans="5:10" x14ac:dyDescent="0.2">
      <c r="E82" s="255"/>
      <c r="F82" s="255"/>
      <c r="I82" s="255"/>
      <c r="J82" s="255"/>
    </row>
    <row r="83" spans="5:10" x14ac:dyDescent="0.2">
      <c r="E83" s="255"/>
      <c r="F83" s="255"/>
      <c r="I83" s="255"/>
      <c r="J83" s="255"/>
    </row>
    <row r="84" spans="5:10" x14ac:dyDescent="0.2">
      <c r="E84" s="255"/>
      <c r="F84" s="255"/>
      <c r="I84" s="255"/>
      <c r="J84" s="255"/>
    </row>
    <row r="85" spans="5:10" x14ac:dyDescent="0.2">
      <c r="E85" s="255"/>
      <c r="F85" s="255"/>
      <c r="I85" s="255"/>
      <c r="J85" s="255"/>
    </row>
    <row r="86" spans="5:10" x14ac:dyDescent="0.2">
      <c r="E86" s="255"/>
      <c r="F86" s="255"/>
      <c r="I86" s="255"/>
      <c r="J86" s="255"/>
    </row>
    <row r="87" spans="5:10" x14ac:dyDescent="0.2">
      <c r="E87" s="255"/>
      <c r="F87" s="255"/>
      <c r="I87" s="255"/>
      <c r="J87" s="255"/>
    </row>
    <row r="88" spans="5:10" x14ac:dyDescent="0.2">
      <c r="E88" s="255"/>
      <c r="F88" s="255"/>
      <c r="I88" s="255"/>
      <c r="J88" s="255"/>
    </row>
    <row r="89" spans="5:10" x14ac:dyDescent="0.2">
      <c r="E89" s="255"/>
      <c r="F89" s="255"/>
      <c r="I89" s="255"/>
      <c r="J89" s="255"/>
    </row>
    <row r="90" spans="5:10" x14ac:dyDescent="0.2">
      <c r="E90" s="255"/>
      <c r="F90" s="255"/>
      <c r="I90" s="255"/>
      <c r="J90" s="255"/>
    </row>
    <row r="91" spans="5:10" x14ac:dyDescent="0.2">
      <c r="E91" s="255"/>
      <c r="F91" s="255"/>
      <c r="I91" s="255"/>
      <c r="J91" s="255"/>
    </row>
    <row r="92" spans="5:10" x14ac:dyDescent="0.2">
      <c r="E92" s="255"/>
      <c r="F92" s="255"/>
      <c r="I92" s="255"/>
      <c r="J92" s="255"/>
    </row>
    <row r="93" spans="5:10" x14ac:dyDescent="0.2">
      <c r="E93" s="255"/>
      <c r="F93" s="255"/>
      <c r="I93" s="255"/>
      <c r="J93" s="255"/>
    </row>
    <row r="94" spans="5:10" x14ac:dyDescent="0.2">
      <c r="E94" s="255"/>
      <c r="F94" s="255"/>
      <c r="I94" s="255"/>
      <c r="J94" s="255"/>
    </row>
    <row r="95" spans="5:10" x14ac:dyDescent="0.2">
      <c r="E95" s="255"/>
      <c r="F95" s="255"/>
      <c r="I95" s="255"/>
      <c r="J95" s="255"/>
    </row>
    <row r="96" spans="5:10" x14ac:dyDescent="0.2">
      <c r="E96" s="255"/>
      <c r="F96" s="255"/>
      <c r="I96" s="255"/>
      <c r="J96" s="255"/>
    </row>
    <row r="97" spans="5:10" x14ac:dyDescent="0.2">
      <c r="E97" s="255"/>
      <c r="F97" s="255"/>
      <c r="I97" s="255"/>
      <c r="J97" s="255"/>
    </row>
    <row r="98" spans="5:10" x14ac:dyDescent="0.2">
      <c r="E98" s="255"/>
      <c r="F98" s="255"/>
      <c r="I98" s="255"/>
      <c r="J98" s="255"/>
    </row>
    <row r="99" spans="5:10" x14ac:dyDescent="0.2">
      <c r="E99" s="255"/>
      <c r="F99" s="255"/>
      <c r="I99" s="255"/>
      <c r="J99" s="255"/>
    </row>
    <row r="100" spans="5:10" x14ac:dyDescent="0.2">
      <c r="E100" s="255"/>
      <c r="F100" s="255"/>
      <c r="I100" s="255"/>
      <c r="J100" s="255"/>
    </row>
    <row r="101" spans="5:10" x14ac:dyDescent="0.2">
      <c r="E101" s="255"/>
      <c r="F101" s="255"/>
      <c r="I101" s="255"/>
      <c r="J101" s="255"/>
    </row>
    <row r="102" spans="5:10" x14ac:dyDescent="0.2">
      <c r="E102" s="255"/>
      <c r="F102" s="255"/>
      <c r="I102" s="255"/>
      <c r="J102" s="255"/>
    </row>
    <row r="103" spans="5:10" x14ac:dyDescent="0.2">
      <c r="E103" s="255"/>
      <c r="F103" s="255"/>
      <c r="I103" s="255"/>
      <c r="J103" s="255"/>
    </row>
    <row r="104" spans="5:10" x14ac:dyDescent="0.2">
      <c r="E104" s="255"/>
      <c r="F104" s="255"/>
      <c r="I104" s="255"/>
      <c r="J104" s="255"/>
    </row>
    <row r="105" spans="5:10" x14ac:dyDescent="0.2">
      <c r="E105" s="255"/>
      <c r="F105" s="255"/>
      <c r="I105" s="255"/>
      <c r="J105" s="255"/>
    </row>
    <row r="106" spans="5:10" x14ac:dyDescent="0.2">
      <c r="E106" s="255"/>
      <c r="F106" s="255"/>
      <c r="I106" s="255"/>
      <c r="J106" s="255"/>
    </row>
    <row r="107" spans="5:10" x14ac:dyDescent="0.2">
      <c r="E107" s="255"/>
      <c r="F107" s="255"/>
      <c r="I107" s="255"/>
      <c r="J107" s="255"/>
    </row>
    <row r="108" spans="5:10" x14ac:dyDescent="0.2">
      <c r="E108" s="255"/>
      <c r="F108" s="255"/>
      <c r="I108" s="255"/>
      <c r="J108" s="255"/>
    </row>
    <row r="109" spans="5:10" x14ac:dyDescent="0.2">
      <c r="E109" s="255"/>
      <c r="F109" s="255"/>
      <c r="I109" s="255"/>
      <c r="J109" s="255"/>
    </row>
    <row r="110" spans="5:10" x14ac:dyDescent="0.2">
      <c r="E110" s="255"/>
      <c r="F110" s="255"/>
      <c r="I110" s="255"/>
      <c r="J110" s="255"/>
    </row>
    <row r="111" spans="5:10" x14ac:dyDescent="0.2">
      <c r="E111" s="255"/>
      <c r="F111" s="255"/>
      <c r="I111" s="255"/>
      <c r="J111" s="255"/>
    </row>
    <row r="112" spans="5:10" x14ac:dyDescent="0.2">
      <c r="E112" s="255"/>
      <c r="F112" s="255"/>
      <c r="I112" s="255"/>
      <c r="J112" s="255"/>
    </row>
    <row r="113" spans="5:10" x14ac:dyDescent="0.2">
      <c r="E113" s="255"/>
      <c r="F113" s="255"/>
      <c r="I113" s="255"/>
      <c r="J113" s="255"/>
    </row>
    <row r="114" spans="5:10" x14ac:dyDescent="0.2">
      <c r="E114" s="255"/>
      <c r="F114" s="255"/>
      <c r="I114" s="255"/>
      <c r="J114" s="255"/>
    </row>
    <row r="115" spans="5:10" x14ac:dyDescent="0.2">
      <c r="E115" s="255"/>
      <c r="F115" s="255"/>
      <c r="I115" s="255"/>
      <c r="J115" s="255"/>
    </row>
    <row r="116" spans="5:10" x14ac:dyDescent="0.2">
      <c r="E116" s="255"/>
      <c r="F116" s="255"/>
      <c r="I116" s="255"/>
      <c r="J116" s="255"/>
    </row>
    <row r="117" spans="5:10" x14ac:dyDescent="0.2">
      <c r="E117" s="255"/>
      <c r="F117" s="255"/>
      <c r="I117" s="255"/>
      <c r="J117" s="255"/>
    </row>
    <row r="118" spans="5:10" x14ac:dyDescent="0.2">
      <c r="E118" s="255"/>
      <c r="F118" s="255"/>
      <c r="I118" s="255"/>
      <c r="J118" s="255"/>
    </row>
    <row r="119" spans="5:10" x14ac:dyDescent="0.2">
      <c r="E119" s="255"/>
      <c r="F119" s="255"/>
      <c r="I119" s="255"/>
      <c r="J119" s="255"/>
    </row>
    <row r="120" spans="5:10" x14ac:dyDescent="0.2">
      <c r="E120" s="255"/>
      <c r="F120" s="255"/>
      <c r="I120" s="255"/>
      <c r="J120" s="255"/>
    </row>
    <row r="121" spans="5:10" x14ac:dyDescent="0.2">
      <c r="E121" s="255"/>
      <c r="F121" s="255"/>
      <c r="I121" s="255"/>
      <c r="J121" s="255"/>
    </row>
    <row r="122" spans="5:10" x14ac:dyDescent="0.2">
      <c r="E122" s="255"/>
      <c r="F122" s="255"/>
      <c r="I122" s="255"/>
      <c r="J122" s="255"/>
    </row>
    <row r="123" spans="5:10" x14ac:dyDescent="0.2">
      <c r="E123" s="255"/>
      <c r="F123" s="255"/>
      <c r="I123" s="255"/>
      <c r="J123" s="255"/>
    </row>
    <row r="124" spans="5:10" x14ac:dyDescent="0.2">
      <c r="E124" s="255"/>
      <c r="F124" s="255"/>
      <c r="I124" s="255"/>
      <c r="J124" s="255"/>
    </row>
    <row r="125" spans="5:10" x14ac:dyDescent="0.2">
      <c r="E125" s="255"/>
      <c r="F125" s="255"/>
      <c r="I125" s="255"/>
      <c r="J125" s="255"/>
    </row>
    <row r="126" spans="5:10" x14ac:dyDescent="0.2">
      <c r="E126" s="255"/>
      <c r="F126" s="255"/>
      <c r="I126" s="255"/>
      <c r="J126" s="255"/>
    </row>
    <row r="127" spans="5:10" x14ac:dyDescent="0.2">
      <c r="E127" s="255"/>
      <c r="F127" s="255"/>
      <c r="I127" s="255"/>
      <c r="J127" s="255"/>
    </row>
    <row r="128" spans="5:10" x14ac:dyDescent="0.2">
      <c r="E128" s="255"/>
      <c r="F128" s="255"/>
      <c r="I128" s="255"/>
      <c r="J128" s="255"/>
    </row>
    <row r="129" spans="5:10" x14ac:dyDescent="0.2">
      <c r="E129" s="255"/>
      <c r="F129" s="255"/>
      <c r="I129" s="255"/>
      <c r="J129" s="255"/>
    </row>
    <row r="130" spans="5:10" x14ac:dyDescent="0.2">
      <c r="E130" s="255"/>
      <c r="F130" s="255"/>
      <c r="I130" s="255"/>
      <c r="J130" s="255"/>
    </row>
    <row r="131" spans="5:10" x14ac:dyDescent="0.2">
      <c r="E131" s="255"/>
      <c r="F131" s="255"/>
      <c r="I131" s="255"/>
      <c r="J131" s="255"/>
    </row>
    <row r="132" spans="5:10" x14ac:dyDescent="0.2">
      <c r="E132" s="255"/>
      <c r="F132" s="255"/>
      <c r="I132" s="255"/>
      <c r="J132" s="255"/>
    </row>
    <row r="133" spans="5:10" x14ac:dyDescent="0.2">
      <c r="E133" s="255"/>
      <c r="F133" s="255"/>
      <c r="I133" s="255"/>
      <c r="J133" s="255"/>
    </row>
    <row r="134" spans="5:10" x14ac:dyDescent="0.2">
      <c r="E134" s="255"/>
      <c r="F134" s="255"/>
      <c r="I134" s="255"/>
      <c r="J134" s="255"/>
    </row>
    <row r="135" spans="5:10" x14ac:dyDescent="0.2">
      <c r="E135" s="255"/>
      <c r="F135" s="255"/>
      <c r="I135" s="255"/>
      <c r="J135" s="255"/>
    </row>
    <row r="136" spans="5:10" x14ac:dyDescent="0.2">
      <c r="E136" s="255"/>
      <c r="F136" s="255"/>
      <c r="I136" s="255"/>
      <c r="J136" s="255"/>
    </row>
    <row r="137" spans="5:10" x14ac:dyDescent="0.2">
      <c r="E137" s="255"/>
      <c r="F137" s="255"/>
      <c r="I137" s="255"/>
      <c r="J137" s="255"/>
    </row>
    <row r="138" spans="5:10" x14ac:dyDescent="0.2">
      <c r="E138" s="255"/>
      <c r="F138" s="255"/>
      <c r="I138" s="255"/>
      <c r="J138" s="255"/>
    </row>
    <row r="139" spans="5:10" x14ac:dyDescent="0.2">
      <c r="E139" s="255"/>
      <c r="F139" s="255"/>
      <c r="I139" s="255"/>
      <c r="J139" s="255"/>
    </row>
    <row r="140" spans="5:10" x14ac:dyDescent="0.2">
      <c r="E140" s="255"/>
      <c r="F140" s="255"/>
      <c r="I140" s="255"/>
      <c r="J140" s="255"/>
    </row>
    <row r="141" spans="5:10" x14ac:dyDescent="0.2">
      <c r="E141" s="255"/>
      <c r="F141" s="255"/>
      <c r="I141" s="255"/>
      <c r="J141" s="255"/>
    </row>
    <row r="142" spans="5:10" x14ac:dyDescent="0.2">
      <c r="E142" s="255"/>
      <c r="F142" s="255"/>
      <c r="I142" s="255"/>
      <c r="J142" s="255"/>
    </row>
    <row r="143" spans="5:10" x14ac:dyDescent="0.2">
      <c r="E143" s="255"/>
      <c r="F143" s="255"/>
      <c r="I143" s="255"/>
      <c r="J143" s="255"/>
    </row>
    <row r="144" spans="5:10" x14ac:dyDescent="0.2">
      <c r="E144" s="255"/>
      <c r="F144" s="255"/>
      <c r="I144" s="255"/>
      <c r="J144" s="255"/>
    </row>
    <row r="145" spans="5:10" x14ac:dyDescent="0.2">
      <c r="E145" s="255"/>
      <c r="F145" s="255"/>
      <c r="I145" s="255"/>
      <c r="J145" s="255"/>
    </row>
    <row r="146" spans="5:10" x14ac:dyDescent="0.2">
      <c r="E146" s="255"/>
      <c r="F146" s="255"/>
      <c r="I146" s="255"/>
      <c r="J146" s="255"/>
    </row>
    <row r="147" spans="5:10" x14ac:dyDescent="0.2">
      <c r="E147" s="255"/>
      <c r="F147" s="255"/>
      <c r="I147" s="255"/>
      <c r="J147" s="255"/>
    </row>
    <row r="148" spans="5:10" x14ac:dyDescent="0.2">
      <c r="E148" s="255"/>
      <c r="F148" s="255"/>
      <c r="I148" s="255"/>
      <c r="J148" s="255"/>
    </row>
    <row r="149" spans="5:10" x14ac:dyDescent="0.2">
      <c r="E149" s="255"/>
      <c r="F149" s="255"/>
      <c r="I149" s="255"/>
      <c r="J149" s="255"/>
    </row>
    <row r="150" spans="5:10" x14ac:dyDescent="0.2">
      <c r="E150" s="255"/>
      <c r="F150" s="255"/>
      <c r="I150" s="255"/>
      <c r="J150" s="255"/>
    </row>
    <row r="151" spans="5:10" x14ac:dyDescent="0.2">
      <c r="E151" s="255"/>
      <c r="F151" s="255"/>
      <c r="I151" s="255"/>
      <c r="J151" s="255"/>
    </row>
    <row r="152" spans="5:10" x14ac:dyDescent="0.2">
      <c r="E152" s="255"/>
      <c r="F152" s="255"/>
      <c r="I152" s="255"/>
      <c r="J152" s="255"/>
    </row>
    <row r="153" spans="5:10" x14ac:dyDescent="0.2">
      <c r="E153" s="255"/>
      <c r="F153" s="255"/>
      <c r="I153" s="255"/>
      <c r="J153" s="255"/>
    </row>
    <row r="154" spans="5:10" x14ac:dyDescent="0.2">
      <c r="E154" s="255"/>
      <c r="F154" s="255"/>
      <c r="I154" s="255"/>
      <c r="J154" s="255"/>
    </row>
    <row r="155" spans="5:10" x14ac:dyDescent="0.2">
      <c r="E155" s="255"/>
      <c r="F155" s="255"/>
      <c r="I155" s="255"/>
      <c r="J155" s="255"/>
    </row>
    <row r="156" spans="5:10" x14ac:dyDescent="0.2">
      <c r="E156" s="255"/>
      <c r="F156" s="255"/>
      <c r="I156" s="255"/>
      <c r="J156" s="255"/>
    </row>
    <row r="157" spans="5:10" x14ac:dyDescent="0.2">
      <c r="E157" s="255"/>
      <c r="F157" s="255"/>
      <c r="I157" s="255"/>
      <c r="J157" s="255"/>
    </row>
    <row r="158" spans="5:10" x14ac:dyDescent="0.2">
      <c r="E158" s="255"/>
      <c r="F158" s="255"/>
      <c r="I158" s="255"/>
      <c r="J158" s="255"/>
    </row>
    <row r="159" spans="5:10" x14ac:dyDescent="0.2">
      <c r="E159" s="255"/>
      <c r="F159" s="255"/>
      <c r="I159" s="255"/>
      <c r="J159" s="255"/>
    </row>
    <row r="160" spans="5:10" x14ac:dyDescent="0.2">
      <c r="E160" s="255"/>
      <c r="F160" s="255"/>
      <c r="I160" s="255"/>
      <c r="J160" s="255"/>
    </row>
    <row r="161" spans="5:10" x14ac:dyDescent="0.2">
      <c r="E161" s="255"/>
      <c r="F161" s="255"/>
      <c r="I161" s="255"/>
      <c r="J161" s="255"/>
    </row>
    <row r="162" spans="5:10" x14ac:dyDescent="0.2">
      <c r="E162" s="255"/>
      <c r="F162" s="255"/>
      <c r="I162" s="255"/>
      <c r="J162" s="255"/>
    </row>
    <row r="163" spans="5:10" x14ac:dyDescent="0.2">
      <c r="E163" s="255"/>
      <c r="F163" s="255"/>
      <c r="I163" s="255"/>
      <c r="J163" s="255"/>
    </row>
    <row r="164" spans="5:10" x14ac:dyDescent="0.2">
      <c r="E164" s="255"/>
      <c r="F164" s="255"/>
      <c r="I164" s="255"/>
      <c r="J164" s="255"/>
    </row>
    <row r="165" spans="5:10" x14ac:dyDescent="0.2">
      <c r="E165" s="255"/>
      <c r="F165" s="255"/>
      <c r="I165" s="255"/>
      <c r="J165" s="255"/>
    </row>
    <row r="166" spans="5:10" x14ac:dyDescent="0.2">
      <c r="E166" s="255"/>
      <c r="F166" s="255"/>
      <c r="I166" s="255"/>
      <c r="J166" s="255"/>
    </row>
    <row r="167" spans="5:10" x14ac:dyDescent="0.2">
      <c r="E167" s="255"/>
      <c r="F167" s="255"/>
      <c r="I167" s="255"/>
      <c r="J167" s="255"/>
    </row>
    <row r="168" spans="5:10" x14ac:dyDescent="0.2">
      <c r="E168" s="255"/>
      <c r="F168" s="255"/>
      <c r="I168" s="255"/>
      <c r="J168" s="255"/>
    </row>
    <row r="169" spans="5:10" x14ac:dyDescent="0.2">
      <c r="E169" s="255"/>
      <c r="F169" s="255"/>
      <c r="I169" s="255"/>
      <c r="J169" s="255"/>
    </row>
    <row r="170" spans="5:10" x14ac:dyDescent="0.2">
      <c r="E170" s="255"/>
      <c r="F170" s="255"/>
      <c r="I170" s="255"/>
      <c r="J170" s="255"/>
    </row>
    <row r="171" spans="5:10" x14ac:dyDescent="0.2">
      <c r="E171" s="255"/>
      <c r="F171" s="255"/>
      <c r="I171" s="255"/>
      <c r="J171" s="255"/>
    </row>
    <row r="172" spans="5:10" x14ac:dyDescent="0.2">
      <c r="E172" s="255"/>
      <c r="F172" s="255"/>
      <c r="I172" s="255"/>
      <c r="J172" s="255"/>
    </row>
    <row r="173" spans="5:10" x14ac:dyDescent="0.2">
      <c r="E173" s="255"/>
      <c r="F173" s="255"/>
      <c r="I173" s="255"/>
      <c r="J173" s="255"/>
    </row>
    <row r="174" spans="5:10" x14ac:dyDescent="0.2">
      <c r="E174" s="255"/>
      <c r="F174" s="255"/>
      <c r="I174" s="255"/>
      <c r="J174" s="255"/>
    </row>
    <row r="175" spans="5:10" x14ac:dyDescent="0.2">
      <c r="E175" s="255"/>
      <c r="F175" s="255"/>
      <c r="I175" s="255"/>
      <c r="J175" s="255"/>
    </row>
    <row r="176" spans="5:10" x14ac:dyDescent="0.2">
      <c r="E176" s="255"/>
      <c r="F176" s="255"/>
      <c r="I176" s="255"/>
      <c r="J176" s="255"/>
    </row>
    <row r="177" spans="5:10" x14ac:dyDescent="0.2">
      <c r="E177" s="255"/>
      <c r="F177" s="255"/>
      <c r="I177" s="255"/>
      <c r="J177" s="255"/>
    </row>
    <row r="178" spans="5:10" x14ac:dyDescent="0.2">
      <c r="E178" s="255"/>
      <c r="F178" s="255"/>
      <c r="I178" s="255"/>
      <c r="J178" s="255"/>
    </row>
    <row r="179" spans="5:10" x14ac:dyDescent="0.2">
      <c r="E179" s="255"/>
      <c r="F179" s="255"/>
      <c r="I179" s="255"/>
      <c r="J179" s="255"/>
    </row>
    <row r="180" spans="5:10" x14ac:dyDescent="0.2">
      <c r="E180" s="255"/>
      <c r="F180" s="255"/>
      <c r="I180" s="255"/>
      <c r="J180" s="255"/>
    </row>
    <row r="181" spans="5:10" x14ac:dyDescent="0.2">
      <c r="E181" s="255"/>
      <c r="F181" s="255"/>
      <c r="I181" s="255"/>
      <c r="J181" s="255"/>
    </row>
    <row r="182" spans="5:10" x14ac:dyDescent="0.2">
      <c r="E182" s="255"/>
      <c r="F182" s="255"/>
      <c r="I182" s="255"/>
      <c r="J182" s="255"/>
    </row>
    <row r="183" spans="5:10" x14ac:dyDescent="0.2">
      <c r="E183" s="255"/>
      <c r="F183" s="255"/>
      <c r="I183" s="255"/>
      <c r="J183" s="255"/>
    </row>
    <row r="184" spans="5:10" x14ac:dyDescent="0.2">
      <c r="E184" s="255"/>
      <c r="F184" s="255"/>
      <c r="I184" s="255"/>
      <c r="J184" s="255"/>
    </row>
    <row r="185" spans="5:10" x14ac:dyDescent="0.2">
      <c r="E185" s="255"/>
      <c r="F185" s="255"/>
      <c r="I185" s="255"/>
      <c r="J185" s="255"/>
    </row>
    <row r="186" spans="5:10" x14ac:dyDescent="0.2">
      <c r="E186" s="255"/>
      <c r="F186" s="255"/>
      <c r="I186" s="255"/>
      <c r="J186" s="255"/>
    </row>
    <row r="187" spans="5:10" x14ac:dyDescent="0.2">
      <c r="E187" s="255"/>
      <c r="F187" s="255"/>
      <c r="I187" s="255"/>
      <c r="J187" s="255"/>
    </row>
    <row r="188" spans="5:10" x14ac:dyDescent="0.2">
      <c r="E188" s="255"/>
      <c r="F188" s="255"/>
      <c r="I188" s="255"/>
      <c r="J188" s="255"/>
    </row>
    <row r="189" spans="5:10" x14ac:dyDescent="0.2">
      <c r="E189" s="255"/>
      <c r="F189" s="255"/>
      <c r="I189" s="255"/>
      <c r="J189" s="255"/>
    </row>
    <row r="190" spans="5:10" x14ac:dyDescent="0.2">
      <c r="E190" s="255"/>
      <c r="F190" s="255"/>
      <c r="I190" s="255"/>
      <c r="J190" s="255"/>
    </row>
    <row r="191" spans="5:10" x14ac:dyDescent="0.2">
      <c r="E191" s="255"/>
      <c r="F191" s="255"/>
      <c r="I191" s="255"/>
      <c r="J191" s="255"/>
    </row>
    <row r="192" spans="5:10" x14ac:dyDescent="0.2">
      <c r="E192" s="255"/>
      <c r="F192" s="255"/>
      <c r="I192" s="255"/>
      <c r="J192" s="255"/>
    </row>
    <row r="193" spans="5:10" x14ac:dyDescent="0.2">
      <c r="E193" s="255"/>
      <c r="F193" s="255"/>
      <c r="I193" s="255"/>
      <c r="J193" s="255"/>
    </row>
    <row r="194" spans="5:10" x14ac:dyDescent="0.2">
      <c r="E194" s="255"/>
      <c r="F194" s="255"/>
      <c r="I194" s="255"/>
      <c r="J194" s="255"/>
    </row>
    <row r="195" spans="5:10" x14ac:dyDescent="0.2">
      <c r="E195" s="255"/>
      <c r="F195" s="255"/>
      <c r="I195" s="255"/>
      <c r="J195" s="255"/>
    </row>
    <row r="196" spans="5:10" x14ac:dyDescent="0.2">
      <c r="E196" s="255"/>
      <c r="F196" s="255"/>
      <c r="I196" s="255"/>
      <c r="J196" s="255"/>
    </row>
    <row r="197" spans="5:10" x14ac:dyDescent="0.2">
      <c r="E197" s="255"/>
      <c r="F197" s="255"/>
      <c r="I197" s="255"/>
      <c r="J197" s="255"/>
    </row>
    <row r="198" spans="5:10" x14ac:dyDescent="0.2">
      <c r="E198" s="255"/>
      <c r="F198" s="255"/>
      <c r="I198" s="255"/>
      <c r="J198" s="255"/>
    </row>
    <row r="199" spans="5:10" x14ac:dyDescent="0.2">
      <c r="E199" s="255"/>
      <c r="F199" s="255"/>
      <c r="I199" s="255"/>
      <c r="J199" s="255"/>
    </row>
    <row r="200" spans="5:10" x14ac:dyDescent="0.2">
      <c r="E200" s="255"/>
      <c r="F200" s="255"/>
      <c r="I200" s="255"/>
      <c r="J200" s="255"/>
    </row>
    <row r="201" spans="5:10" x14ac:dyDescent="0.2">
      <c r="E201" s="255"/>
      <c r="F201" s="255"/>
      <c r="I201" s="255"/>
      <c r="J201" s="255"/>
    </row>
    <row r="202" spans="5:10" x14ac:dyDescent="0.2">
      <c r="E202" s="255"/>
      <c r="F202" s="255"/>
      <c r="I202" s="255"/>
      <c r="J202" s="255"/>
    </row>
    <row r="203" spans="5:10" x14ac:dyDescent="0.2">
      <c r="E203" s="255"/>
      <c r="F203" s="255"/>
      <c r="I203" s="255"/>
      <c r="J203" s="255"/>
    </row>
    <row r="204" spans="5:10" x14ac:dyDescent="0.2">
      <c r="E204" s="255"/>
      <c r="F204" s="255"/>
      <c r="I204" s="255"/>
      <c r="J204" s="255"/>
    </row>
    <row r="205" spans="5:10" x14ac:dyDescent="0.2">
      <c r="E205" s="255"/>
      <c r="F205" s="255"/>
      <c r="I205" s="255"/>
      <c r="J205" s="255"/>
    </row>
    <row r="206" spans="5:10" x14ac:dyDescent="0.2">
      <c r="E206" s="255"/>
      <c r="F206" s="255"/>
      <c r="I206" s="255"/>
      <c r="J206" s="255"/>
    </row>
    <row r="207" spans="5:10" x14ac:dyDescent="0.2">
      <c r="E207" s="255"/>
      <c r="F207" s="255"/>
      <c r="I207" s="255"/>
      <c r="J207" s="255"/>
    </row>
    <row r="208" spans="5:10" x14ac:dyDescent="0.2">
      <c r="E208" s="255"/>
      <c r="F208" s="255"/>
      <c r="I208" s="255"/>
      <c r="J208" s="255"/>
    </row>
    <row r="209" spans="5:10" x14ac:dyDescent="0.2">
      <c r="E209" s="255"/>
      <c r="F209" s="255"/>
      <c r="I209" s="255"/>
      <c r="J209" s="255"/>
    </row>
    <row r="210" spans="5:10" x14ac:dyDescent="0.2">
      <c r="E210" s="255"/>
      <c r="F210" s="255"/>
      <c r="I210" s="255"/>
      <c r="J210" s="255"/>
    </row>
    <row r="211" spans="5:10" x14ac:dyDescent="0.2">
      <c r="E211" s="255"/>
      <c r="F211" s="255"/>
      <c r="I211" s="255"/>
      <c r="J211" s="255"/>
    </row>
    <row r="212" spans="5:10" x14ac:dyDescent="0.2">
      <c r="E212" s="255"/>
      <c r="F212" s="255"/>
      <c r="I212" s="255"/>
      <c r="J212" s="255"/>
    </row>
    <row r="213" spans="5:10" x14ac:dyDescent="0.2">
      <c r="E213" s="255"/>
      <c r="F213" s="255"/>
      <c r="I213" s="255"/>
      <c r="J213" s="255"/>
    </row>
    <row r="214" spans="5:10" x14ac:dyDescent="0.2">
      <c r="E214" s="255"/>
      <c r="F214" s="255"/>
      <c r="I214" s="255"/>
      <c r="J214" s="255"/>
    </row>
    <row r="215" spans="5:10" x14ac:dyDescent="0.2">
      <c r="E215" s="255"/>
      <c r="F215" s="255"/>
      <c r="I215" s="255"/>
      <c r="J215" s="255"/>
    </row>
    <row r="216" spans="5:10" x14ac:dyDescent="0.2">
      <c r="E216" s="255"/>
      <c r="F216" s="255"/>
      <c r="I216" s="255"/>
      <c r="J216" s="255"/>
    </row>
    <row r="217" spans="5:10" x14ac:dyDescent="0.2">
      <c r="E217" s="255"/>
      <c r="F217" s="255"/>
      <c r="I217" s="255"/>
      <c r="J217" s="255"/>
    </row>
    <row r="218" spans="5:10" x14ac:dyDescent="0.2">
      <c r="E218" s="255"/>
      <c r="F218" s="255"/>
      <c r="I218" s="255"/>
      <c r="J218" s="255"/>
    </row>
    <row r="219" spans="5:10" x14ac:dyDescent="0.2">
      <c r="E219" s="255"/>
      <c r="F219" s="255"/>
      <c r="I219" s="255"/>
      <c r="J219" s="255"/>
    </row>
    <row r="220" spans="5:10" x14ac:dyDescent="0.2">
      <c r="E220" s="255"/>
      <c r="F220" s="255"/>
      <c r="I220" s="255"/>
      <c r="J220" s="255"/>
    </row>
    <row r="221" spans="5:10" x14ac:dyDescent="0.2">
      <c r="E221" s="255"/>
      <c r="F221" s="255"/>
      <c r="I221" s="255"/>
      <c r="J221" s="255"/>
    </row>
    <row r="222" spans="5:10" x14ac:dyDescent="0.2">
      <c r="E222" s="255"/>
      <c r="F222" s="255"/>
      <c r="I222" s="255"/>
      <c r="J222" s="255"/>
    </row>
    <row r="223" spans="5:10" x14ac:dyDescent="0.2">
      <c r="E223" s="255"/>
      <c r="F223" s="255"/>
      <c r="I223" s="255"/>
      <c r="J223" s="255"/>
    </row>
    <row r="224" spans="5:10" x14ac:dyDescent="0.2">
      <c r="E224" s="255"/>
      <c r="F224" s="255"/>
      <c r="I224" s="255"/>
      <c r="J224" s="255"/>
    </row>
    <row r="225" spans="5:10" x14ac:dyDescent="0.2">
      <c r="E225" s="255"/>
      <c r="F225" s="255"/>
      <c r="I225" s="255"/>
      <c r="J225" s="255"/>
    </row>
    <row r="226" spans="5:10" x14ac:dyDescent="0.2">
      <c r="E226" s="255"/>
      <c r="F226" s="255"/>
      <c r="I226" s="255"/>
      <c r="J226" s="255"/>
    </row>
    <row r="227" spans="5:10" x14ac:dyDescent="0.2">
      <c r="E227" s="255"/>
      <c r="F227" s="255"/>
      <c r="I227" s="255"/>
      <c r="J227" s="255"/>
    </row>
    <row r="228" spans="5:10" x14ac:dyDescent="0.2">
      <c r="E228" s="255"/>
      <c r="F228" s="255"/>
      <c r="I228" s="255"/>
      <c r="J228" s="255"/>
    </row>
    <row r="229" spans="5:10" x14ac:dyDescent="0.2">
      <c r="E229" s="255"/>
      <c r="F229" s="255"/>
      <c r="I229" s="255"/>
      <c r="J229" s="255"/>
    </row>
    <row r="230" spans="5:10" x14ac:dyDescent="0.2">
      <c r="E230" s="255"/>
      <c r="F230" s="255"/>
      <c r="I230" s="255"/>
      <c r="J230" s="255"/>
    </row>
    <row r="231" spans="5:10" x14ac:dyDescent="0.2">
      <c r="E231" s="255"/>
      <c r="F231" s="255"/>
      <c r="I231" s="255"/>
      <c r="J231" s="255"/>
    </row>
    <row r="232" spans="5:10" x14ac:dyDescent="0.2">
      <c r="E232" s="255"/>
      <c r="F232" s="255"/>
      <c r="I232" s="255"/>
      <c r="J232" s="255"/>
    </row>
    <row r="233" spans="5:10" x14ac:dyDescent="0.2">
      <c r="E233" s="255"/>
      <c r="F233" s="255"/>
      <c r="I233" s="255"/>
      <c r="J233" s="255"/>
    </row>
    <row r="234" spans="5:10" x14ac:dyDescent="0.2">
      <c r="E234" s="255"/>
      <c r="F234" s="255"/>
      <c r="I234" s="255"/>
      <c r="J234" s="255"/>
    </row>
    <row r="235" spans="5:10" x14ac:dyDescent="0.2">
      <c r="E235" s="255"/>
      <c r="F235" s="255"/>
      <c r="I235" s="255"/>
      <c r="J235" s="255"/>
    </row>
    <row r="236" spans="5:10" x14ac:dyDescent="0.2">
      <c r="E236" s="255"/>
      <c r="F236" s="255"/>
      <c r="I236" s="255"/>
      <c r="J236" s="255"/>
    </row>
    <row r="237" spans="5:10" x14ac:dyDescent="0.2">
      <c r="E237" s="255"/>
      <c r="F237" s="255"/>
      <c r="I237" s="255"/>
      <c r="J237" s="255"/>
    </row>
    <row r="238" spans="5:10" x14ac:dyDescent="0.2">
      <c r="E238" s="255"/>
      <c r="F238" s="255"/>
      <c r="I238" s="255"/>
      <c r="J238" s="255"/>
    </row>
    <row r="239" spans="5:10" x14ac:dyDescent="0.2">
      <c r="E239" s="255"/>
      <c r="F239" s="255"/>
      <c r="I239" s="255"/>
      <c r="J239" s="255"/>
    </row>
    <row r="240" spans="5:10" x14ac:dyDescent="0.2">
      <c r="E240" s="255"/>
      <c r="F240" s="255"/>
      <c r="I240" s="255"/>
      <c r="J240" s="255"/>
    </row>
    <row r="241" spans="5:10" x14ac:dyDescent="0.2">
      <c r="E241" s="255"/>
      <c r="F241" s="255"/>
      <c r="I241" s="255"/>
      <c r="J241" s="255"/>
    </row>
    <row r="242" spans="5:10" x14ac:dyDescent="0.2">
      <c r="E242" s="255"/>
      <c r="F242" s="255"/>
      <c r="I242" s="255"/>
      <c r="J242" s="255"/>
    </row>
    <row r="243" spans="5:10" x14ac:dyDescent="0.2">
      <c r="E243" s="255"/>
      <c r="F243" s="255"/>
      <c r="I243" s="255"/>
      <c r="J243" s="255"/>
    </row>
    <row r="244" spans="5:10" x14ac:dyDescent="0.2">
      <c r="E244" s="255"/>
      <c r="F244" s="255"/>
      <c r="I244" s="255"/>
      <c r="J244" s="255"/>
    </row>
    <row r="245" spans="5:10" x14ac:dyDescent="0.2">
      <c r="E245" s="255"/>
      <c r="F245" s="255"/>
      <c r="I245" s="255"/>
      <c r="J245" s="255"/>
    </row>
    <row r="246" spans="5:10" x14ac:dyDescent="0.2">
      <c r="E246" s="255"/>
      <c r="F246" s="255"/>
      <c r="I246" s="255"/>
      <c r="J246" s="255"/>
    </row>
    <row r="247" spans="5:10" x14ac:dyDescent="0.2">
      <c r="E247" s="255"/>
      <c r="F247" s="255"/>
      <c r="I247" s="255"/>
      <c r="J247" s="255"/>
    </row>
    <row r="248" spans="5:10" x14ac:dyDescent="0.2">
      <c r="E248" s="255"/>
      <c r="F248" s="255"/>
      <c r="I248" s="255"/>
      <c r="J248" s="255"/>
    </row>
    <row r="249" spans="5:10" x14ac:dyDescent="0.2">
      <c r="E249" s="255"/>
      <c r="F249" s="255"/>
      <c r="I249" s="255"/>
      <c r="J249" s="255"/>
    </row>
    <row r="250" spans="5:10" x14ac:dyDescent="0.2">
      <c r="E250" s="255"/>
      <c r="F250" s="255"/>
      <c r="I250" s="255"/>
      <c r="J250" s="255"/>
    </row>
    <row r="251" spans="5:10" x14ac:dyDescent="0.2">
      <c r="E251" s="255"/>
      <c r="F251" s="255"/>
      <c r="I251" s="255"/>
      <c r="J251" s="255"/>
    </row>
    <row r="252" spans="5:10" x14ac:dyDescent="0.2">
      <c r="E252" s="255"/>
      <c r="F252" s="255"/>
      <c r="I252" s="255"/>
      <c r="J252" s="255"/>
    </row>
    <row r="253" spans="5:10" x14ac:dyDescent="0.2">
      <c r="E253" s="255"/>
      <c r="F253" s="255"/>
      <c r="I253" s="255"/>
      <c r="J253" s="255"/>
    </row>
    <row r="254" spans="5:10" x14ac:dyDescent="0.2">
      <c r="E254" s="255"/>
      <c r="F254" s="255"/>
      <c r="I254" s="255"/>
      <c r="J254" s="255"/>
    </row>
    <row r="255" spans="5:10" x14ac:dyDescent="0.2">
      <c r="E255" s="255"/>
      <c r="F255" s="255"/>
      <c r="I255" s="255"/>
      <c r="J255" s="255"/>
    </row>
    <row r="256" spans="5:10" x14ac:dyDescent="0.2">
      <c r="E256" s="255"/>
      <c r="F256" s="255"/>
      <c r="I256" s="255"/>
      <c r="J256" s="255"/>
    </row>
    <row r="257" spans="5:10" x14ac:dyDescent="0.2">
      <c r="E257" s="255"/>
      <c r="F257" s="255"/>
      <c r="I257" s="255"/>
      <c r="J257" s="255"/>
    </row>
    <row r="258" spans="5:10" x14ac:dyDescent="0.2">
      <c r="E258" s="255"/>
      <c r="F258" s="255"/>
      <c r="I258" s="255"/>
      <c r="J258" s="255"/>
    </row>
    <row r="259" spans="5:10" x14ac:dyDescent="0.2">
      <c r="E259" s="255"/>
      <c r="F259" s="255"/>
      <c r="I259" s="255"/>
      <c r="J259" s="255"/>
    </row>
    <row r="260" spans="5:10" x14ac:dyDescent="0.2">
      <c r="E260" s="255"/>
      <c r="F260" s="255"/>
      <c r="I260" s="255"/>
      <c r="J260" s="255"/>
    </row>
    <row r="261" spans="5:10" x14ac:dyDescent="0.2">
      <c r="E261" s="255"/>
      <c r="F261" s="255"/>
      <c r="I261" s="255"/>
      <c r="J261" s="255"/>
    </row>
    <row r="262" spans="5:10" x14ac:dyDescent="0.2">
      <c r="E262" s="255"/>
      <c r="F262" s="255"/>
      <c r="I262" s="255"/>
      <c r="J262" s="255"/>
    </row>
    <row r="263" spans="5:10" x14ac:dyDescent="0.2">
      <c r="E263" s="255"/>
      <c r="F263" s="255"/>
      <c r="I263" s="255"/>
      <c r="J263" s="255"/>
    </row>
    <row r="264" spans="5:10" x14ac:dyDescent="0.2">
      <c r="E264" s="255"/>
      <c r="F264" s="255"/>
      <c r="I264" s="255"/>
      <c r="J264" s="255"/>
    </row>
    <row r="265" spans="5:10" x14ac:dyDescent="0.2">
      <c r="E265" s="255"/>
      <c r="F265" s="255"/>
      <c r="I265" s="255"/>
      <c r="J265" s="255"/>
    </row>
    <row r="266" spans="5:10" x14ac:dyDescent="0.2">
      <c r="E266" s="255"/>
      <c r="F266" s="255"/>
      <c r="I266" s="255"/>
      <c r="J266" s="255"/>
    </row>
    <row r="267" spans="5:10" x14ac:dyDescent="0.2">
      <c r="E267" s="255"/>
      <c r="F267" s="255"/>
      <c r="I267" s="255"/>
      <c r="J267" s="255"/>
    </row>
    <row r="268" spans="5:10" x14ac:dyDescent="0.2">
      <c r="E268" s="255"/>
      <c r="F268" s="255"/>
      <c r="I268" s="255"/>
      <c r="J268" s="255"/>
    </row>
    <row r="269" spans="5:10" x14ac:dyDescent="0.2">
      <c r="E269" s="255"/>
      <c r="F269" s="255"/>
      <c r="I269" s="255"/>
      <c r="J269" s="255"/>
    </row>
    <row r="270" spans="5:10" x14ac:dyDescent="0.2">
      <c r="E270" s="255"/>
      <c r="F270" s="255"/>
      <c r="I270" s="255"/>
      <c r="J270" s="255"/>
    </row>
    <row r="271" spans="5:10" x14ac:dyDescent="0.2">
      <c r="E271" s="255"/>
      <c r="F271" s="255"/>
      <c r="I271" s="255"/>
      <c r="J271" s="255"/>
    </row>
    <row r="272" spans="5:10" x14ac:dyDescent="0.2">
      <c r="E272" s="255"/>
      <c r="F272" s="255"/>
      <c r="I272" s="255"/>
      <c r="J272" s="255"/>
    </row>
    <row r="273" spans="5:10" x14ac:dyDescent="0.2">
      <c r="E273" s="255"/>
      <c r="F273" s="255"/>
      <c r="I273" s="255"/>
      <c r="J273" s="255"/>
    </row>
    <row r="274" spans="5:10" x14ac:dyDescent="0.2">
      <c r="E274" s="255"/>
      <c r="F274" s="255"/>
      <c r="I274" s="255"/>
      <c r="J274" s="255"/>
    </row>
    <row r="275" spans="5:10" x14ac:dyDescent="0.2">
      <c r="E275" s="255"/>
      <c r="F275" s="255"/>
      <c r="I275" s="255"/>
      <c r="J275" s="255"/>
    </row>
    <row r="276" spans="5:10" x14ac:dyDescent="0.2">
      <c r="E276" s="255"/>
      <c r="F276" s="255"/>
      <c r="I276" s="255"/>
      <c r="J276" s="255"/>
    </row>
    <row r="277" spans="5:10" x14ac:dyDescent="0.2">
      <c r="E277" s="255"/>
      <c r="F277" s="255"/>
      <c r="I277" s="255"/>
      <c r="J277" s="255"/>
    </row>
    <row r="278" spans="5:10" x14ac:dyDescent="0.2">
      <c r="E278" s="255"/>
      <c r="F278" s="255"/>
      <c r="I278" s="255"/>
      <c r="J278" s="255"/>
    </row>
    <row r="279" spans="5:10" x14ac:dyDescent="0.2">
      <c r="E279" s="255"/>
      <c r="F279" s="255"/>
      <c r="I279" s="255"/>
      <c r="J279" s="255"/>
    </row>
    <row r="280" spans="5:10" x14ac:dyDescent="0.2">
      <c r="E280" s="255"/>
      <c r="F280" s="255"/>
      <c r="I280" s="255"/>
      <c r="J280" s="255"/>
    </row>
    <row r="281" spans="5:10" x14ac:dyDescent="0.2">
      <c r="E281" s="255"/>
      <c r="F281" s="255"/>
      <c r="I281" s="255"/>
      <c r="J281" s="255"/>
    </row>
    <row r="282" spans="5:10" x14ac:dyDescent="0.2">
      <c r="E282" s="255"/>
      <c r="F282" s="255"/>
      <c r="I282" s="255"/>
      <c r="J282" s="255"/>
    </row>
    <row r="283" spans="5:10" x14ac:dyDescent="0.2">
      <c r="E283" s="255"/>
      <c r="F283" s="255"/>
      <c r="I283" s="255"/>
      <c r="J283" s="255"/>
    </row>
    <row r="284" spans="5:10" x14ac:dyDescent="0.2">
      <c r="E284" s="255"/>
      <c r="F284" s="255"/>
      <c r="I284" s="255"/>
      <c r="J284" s="255"/>
    </row>
    <row r="285" spans="5:10" x14ac:dyDescent="0.2">
      <c r="E285" s="255"/>
      <c r="F285" s="255"/>
      <c r="I285" s="255"/>
      <c r="J285" s="255"/>
    </row>
    <row r="286" spans="5:10" x14ac:dyDescent="0.2">
      <c r="E286" s="255"/>
      <c r="F286" s="255"/>
      <c r="I286" s="255"/>
      <c r="J286" s="255"/>
    </row>
    <row r="287" spans="5:10" x14ac:dyDescent="0.2">
      <c r="E287" s="255"/>
      <c r="F287" s="255"/>
      <c r="I287" s="255"/>
      <c r="J287" s="255"/>
    </row>
    <row r="288" spans="5:10" x14ac:dyDescent="0.2">
      <c r="E288" s="255"/>
      <c r="F288" s="255"/>
      <c r="I288" s="255"/>
      <c r="J288" s="255"/>
    </row>
    <row r="289" spans="5:10" x14ac:dyDescent="0.2">
      <c r="E289" s="255"/>
      <c r="F289" s="255"/>
      <c r="I289" s="255"/>
      <c r="J289" s="255"/>
    </row>
    <row r="290" spans="5:10" x14ac:dyDescent="0.2">
      <c r="E290" s="255"/>
      <c r="F290" s="255"/>
      <c r="I290" s="255"/>
      <c r="J290" s="255"/>
    </row>
    <row r="291" spans="5:10" x14ac:dyDescent="0.2">
      <c r="E291" s="255"/>
      <c r="F291" s="255"/>
      <c r="I291" s="255"/>
      <c r="J291" s="255"/>
    </row>
    <row r="292" spans="5:10" x14ac:dyDescent="0.2">
      <c r="E292" s="255"/>
      <c r="F292" s="255"/>
      <c r="I292" s="255"/>
      <c r="J292" s="255"/>
    </row>
    <row r="293" spans="5:10" x14ac:dyDescent="0.2">
      <c r="I293" s="255"/>
      <c r="J293" s="255"/>
    </row>
    <row r="294" spans="5:10" x14ac:dyDescent="0.2">
      <c r="I294" s="255"/>
      <c r="J294" s="255"/>
    </row>
    <row r="295" spans="5:10" x14ac:dyDescent="0.2">
      <c r="I295" s="255"/>
      <c r="J295" s="255"/>
    </row>
    <row r="296" spans="5:10" x14ac:dyDescent="0.2">
      <c r="I296" s="255"/>
      <c r="J296" s="255"/>
    </row>
    <row r="297" spans="5:10" x14ac:dyDescent="0.2">
      <c r="I297" s="255"/>
      <c r="J297" s="255"/>
    </row>
    <row r="298" spans="5:10" x14ac:dyDescent="0.2">
      <c r="I298" s="255"/>
      <c r="J298" s="255"/>
    </row>
    <row r="299" spans="5:10" x14ac:dyDescent="0.2">
      <c r="I299" s="255"/>
      <c r="J299" s="255"/>
    </row>
    <row r="300" spans="5:10" x14ac:dyDescent="0.2">
      <c r="I300" s="255"/>
      <c r="J300" s="255"/>
    </row>
    <row r="301" spans="5:10" x14ac:dyDescent="0.2">
      <c r="I301" s="255"/>
      <c r="J301" s="255"/>
    </row>
    <row r="302" spans="5:10" x14ac:dyDescent="0.2">
      <c r="I302" s="255"/>
      <c r="J302" s="255"/>
    </row>
  </sheetData>
  <mergeCells count="19">
    <mergeCell ref="A46:I46"/>
    <mergeCell ref="A4:J4"/>
    <mergeCell ref="B5:J5"/>
    <mergeCell ref="B9:J9"/>
    <mergeCell ref="B17:J17"/>
    <mergeCell ref="B26:J26"/>
    <mergeCell ref="A30:B30"/>
    <mergeCell ref="A31:J31"/>
    <mergeCell ref="B32:J32"/>
    <mergeCell ref="B36:J36"/>
    <mergeCell ref="B40:J40"/>
    <mergeCell ref="A42:B42"/>
    <mergeCell ref="A1:J1"/>
    <mergeCell ref="A2:A3"/>
    <mergeCell ref="B2:B3"/>
    <mergeCell ref="C2:D2"/>
    <mergeCell ref="E2:F2"/>
    <mergeCell ref="G2:H2"/>
    <mergeCell ref="I2:J2"/>
  </mergeCells>
  <pageMargins left="0.7" right="0.7" top="0.75" bottom="0.75" header="0.3" footer="0.3"/>
  <pageSetup paperSize="9" scale="71"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A33" sqref="A33:J33"/>
    </sheetView>
  </sheetViews>
  <sheetFormatPr defaultRowHeight="12.75" x14ac:dyDescent="0.2"/>
  <cols>
    <col min="1" max="1" width="7.140625" style="255" bestFit="1" customWidth="1"/>
    <col min="2" max="2" width="18.7109375" style="255" customWidth="1"/>
    <col min="3" max="3" width="11.140625" style="255" bestFit="1" customWidth="1"/>
    <col min="4" max="5" width="12.85546875" style="255" customWidth="1"/>
    <col min="6" max="6" width="9.85546875" style="255" customWidth="1"/>
    <col min="7" max="7" width="7.7109375" style="255" bestFit="1" customWidth="1"/>
    <col min="8" max="8" width="9" style="255" bestFit="1" customWidth="1"/>
    <col min="9" max="9" width="10.7109375" style="255" customWidth="1"/>
    <col min="10" max="10" width="8.42578125" style="255" bestFit="1" customWidth="1"/>
    <col min="11" max="16384" width="9.140625" style="255"/>
  </cols>
  <sheetData>
    <row r="1" spans="1:10" ht="15" customHeight="1" x14ac:dyDescent="0.25">
      <c r="A1" s="536" t="s">
        <v>1058</v>
      </c>
      <c r="B1" s="536"/>
      <c r="C1" s="536"/>
      <c r="D1" s="536"/>
      <c r="E1" s="536"/>
      <c r="F1" s="536"/>
      <c r="G1" s="536"/>
      <c r="H1" s="536"/>
      <c r="I1" s="536"/>
      <c r="J1" s="536"/>
    </row>
    <row r="2" spans="1:10" ht="15" customHeight="1" x14ac:dyDescent="0.2">
      <c r="A2" s="496" t="s">
        <v>1018</v>
      </c>
      <c r="B2" s="537" t="s">
        <v>1059</v>
      </c>
      <c r="C2" s="520" t="s">
        <v>69</v>
      </c>
      <c r="D2" s="521"/>
      <c r="E2" s="520">
        <v>43056</v>
      </c>
      <c r="F2" s="521"/>
      <c r="G2" s="520">
        <v>43391</v>
      </c>
      <c r="H2" s="521"/>
      <c r="I2" s="520">
        <v>43422</v>
      </c>
      <c r="J2" s="521"/>
    </row>
    <row r="3" spans="1:10" ht="38.25" x14ac:dyDescent="0.2">
      <c r="A3" s="496"/>
      <c r="B3" s="538"/>
      <c r="C3" s="227" t="s">
        <v>998</v>
      </c>
      <c r="D3" s="158" t="s">
        <v>967</v>
      </c>
      <c r="E3" s="227" t="s">
        <v>998</v>
      </c>
      <c r="F3" s="158" t="s">
        <v>967</v>
      </c>
      <c r="G3" s="227" t="s">
        <v>998</v>
      </c>
      <c r="H3" s="227" t="s">
        <v>1060</v>
      </c>
      <c r="I3" s="227" t="s">
        <v>962</v>
      </c>
      <c r="J3" s="158" t="s">
        <v>967</v>
      </c>
    </row>
    <row r="4" spans="1:10" ht="15" customHeight="1" x14ac:dyDescent="0.2">
      <c r="A4" s="532" t="s">
        <v>934</v>
      </c>
      <c r="B4" s="533"/>
      <c r="C4" s="533"/>
      <c r="D4" s="533"/>
      <c r="E4" s="533"/>
      <c r="F4" s="533"/>
      <c r="G4" s="533"/>
      <c r="H4" s="533"/>
      <c r="I4" s="533"/>
      <c r="J4" s="534"/>
    </row>
    <row r="5" spans="1:10" x14ac:dyDescent="0.2">
      <c r="A5" s="261">
        <v>1</v>
      </c>
      <c r="B5" s="230" t="s">
        <v>1061</v>
      </c>
      <c r="C5" s="231">
        <v>323.87</v>
      </c>
      <c r="D5" s="231">
        <v>500.04620999999992</v>
      </c>
      <c r="E5" s="231">
        <v>6.0200000000000005</v>
      </c>
      <c r="F5" s="231">
        <v>9.1567200000000017</v>
      </c>
      <c r="G5" s="231">
        <v>26.92</v>
      </c>
      <c r="H5" s="231">
        <v>49.311855000000001</v>
      </c>
      <c r="I5" s="231">
        <v>10.590000000000003</v>
      </c>
      <c r="J5" s="231">
        <v>20.130165000000002</v>
      </c>
    </row>
    <row r="6" spans="1:10" x14ac:dyDescent="0.2">
      <c r="A6" s="261">
        <v>2</v>
      </c>
      <c r="B6" s="230" t="s">
        <v>1036</v>
      </c>
      <c r="C6" s="231">
        <v>10342.14</v>
      </c>
      <c r="D6" s="231">
        <v>49501.193890000002</v>
      </c>
      <c r="E6" s="231">
        <v>694.81</v>
      </c>
      <c r="F6" s="231">
        <v>3093.3665000000001</v>
      </c>
      <c r="G6" s="231">
        <v>1679.9549999999999</v>
      </c>
      <c r="H6" s="231">
        <v>8740.2942999999996</v>
      </c>
      <c r="I6" s="231">
        <v>1683.4749999999997</v>
      </c>
      <c r="J6" s="231">
        <v>9798.6226000000006</v>
      </c>
    </row>
    <row r="7" spans="1:10" x14ac:dyDescent="0.2">
      <c r="A7" s="261">
        <v>3</v>
      </c>
      <c r="B7" s="230" t="s">
        <v>1062</v>
      </c>
      <c r="C7" s="231">
        <v>10644.770000000002</v>
      </c>
      <c r="D7" s="231">
        <v>41965.550720000007</v>
      </c>
      <c r="E7" s="231">
        <v>1540.9700000000003</v>
      </c>
      <c r="F7" s="231">
        <v>7372.2261799999987</v>
      </c>
      <c r="G7" s="231">
        <v>996.37000000000012</v>
      </c>
      <c r="H7" s="231">
        <v>4099.1279199999999</v>
      </c>
      <c r="I7" s="231">
        <v>1125.7000000000003</v>
      </c>
      <c r="J7" s="231">
        <v>5084.8582200000001</v>
      </c>
    </row>
    <row r="8" spans="1:10" x14ac:dyDescent="0.2">
      <c r="A8" s="261">
        <f>A7+1</f>
        <v>4</v>
      </c>
      <c r="B8" s="230" t="s">
        <v>1063</v>
      </c>
      <c r="C8" s="231">
        <v>12903.949999999999</v>
      </c>
      <c r="D8" s="231">
        <v>20609.555265000003</v>
      </c>
      <c r="E8" s="231">
        <v>906.2299999999999</v>
      </c>
      <c r="F8" s="231">
        <v>1429.0978500000001</v>
      </c>
      <c r="G8" s="231">
        <v>903.17000000000007</v>
      </c>
      <c r="H8" s="231">
        <v>1618.3918100000001</v>
      </c>
      <c r="I8" s="262">
        <v>1241.1400000000001</v>
      </c>
      <c r="J8" s="231">
        <v>2412.2144750000002</v>
      </c>
    </row>
    <row r="9" spans="1:10" x14ac:dyDescent="0.2">
      <c r="A9" s="261">
        <f t="shared" ref="A9:A21" si="0">A8+1</f>
        <v>5</v>
      </c>
      <c r="B9" s="230" t="s">
        <v>1064</v>
      </c>
      <c r="C9" s="231">
        <v>2373.6900000000005</v>
      </c>
      <c r="D9" s="231">
        <v>12479.344230000002</v>
      </c>
      <c r="E9" s="231">
        <v>234.73</v>
      </c>
      <c r="F9" s="231">
        <v>1212.03721</v>
      </c>
      <c r="G9" s="231">
        <v>384.2</v>
      </c>
      <c r="H9" s="231">
        <v>2129.18768</v>
      </c>
      <c r="I9" s="231">
        <v>434.84</v>
      </c>
      <c r="J9" s="231">
        <v>2798.8761199999999</v>
      </c>
    </row>
    <row r="10" spans="1:10" x14ac:dyDescent="0.2">
      <c r="A10" s="261">
        <f t="shared" si="0"/>
        <v>6</v>
      </c>
      <c r="B10" s="230" t="s">
        <v>1065</v>
      </c>
      <c r="C10" s="231">
        <v>20630.199999999997</v>
      </c>
      <c r="D10" s="231">
        <v>87821.36394499999</v>
      </c>
      <c r="E10" s="231">
        <v>3134.2900000000004</v>
      </c>
      <c r="F10" s="231">
        <v>11727.372355000001</v>
      </c>
      <c r="G10" s="231">
        <v>2853.41</v>
      </c>
      <c r="H10" s="231">
        <v>12943.286945</v>
      </c>
      <c r="I10" s="231">
        <v>2942.82</v>
      </c>
      <c r="J10" s="231">
        <v>13522.578154999999</v>
      </c>
    </row>
    <row r="11" spans="1:10" x14ac:dyDescent="0.2">
      <c r="A11" s="261">
        <f t="shared" si="0"/>
        <v>7</v>
      </c>
      <c r="B11" s="230" t="s">
        <v>1066</v>
      </c>
      <c r="C11" s="231">
        <v>4474.0949999999993</v>
      </c>
      <c r="D11" s="231">
        <v>40660.487735000002</v>
      </c>
      <c r="E11" s="231">
        <v>717.14</v>
      </c>
      <c r="F11" s="231">
        <v>6003.1096749999988</v>
      </c>
      <c r="G11" s="231">
        <v>634.03</v>
      </c>
      <c r="H11" s="231">
        <v>6267.907655</v>
      </c>
      <c r="I11" s="231">
        <v>730.16499999999996</v>
      </c>
      <c r="J11" s="231">
        <v>6963.8959299999997</v>
      </c>
    </row>
    <row r="12" spans="1:10" x14ac:dyDescent="0.2">
      <c r="A12" s="261">
        <f t="shared" si="0"/>
        <v>8</v>
      </c>
      <c r="B12" s="230" t="s">
        <v>1067</v>
      </c>
      <c r="C12" s="231">
        <v>742.75799999999992</v>
      </c>
      <c r="D12" s="231">
        <v>13778.280045</v>
      </c>
      <c r="E12" s="231">
        <v>109.59900000000002</v>
      </c>
      <c r="F12" s="231">
        <v>2189.2161900000001</v>
      </c>
      <c r="G12" s="231">
        <v>100.58099999999999</v>
      </c>
      <c r="H12" s="231">
        <v>1994.7382049999999</v>
      </c>
      <c r="I12" s="231">
        <v>91.073999999999998</v>
      </c>
      <c r="J12" s="231">
        <v>1829.4162899999999</v>
      </c>
    </row>
    <row r="13" spans="1:10" x14ac:dyDescent="0.2">
      <c r="A13" s="261">
        <f t="shared" si="0"/>
        <v>9</v>
      </c>
      <c r="B13" s="230" t="s">
        <v>1068</v>
      </c>
      <c r="C13" s="231">
        <v>1188.7239999999999</v>
      </c>
      <c r="D13" s="231">
        <v>6847.8311300000014</v>
      </c>
      <c r="E13" s="231">
        <v>302.16400000000004</v>
      </c>
      <c r="F13" s="231">
        <v>1374.4328400000002</v>
      </c>
      <c r="G13" s="231">
        <v>223.10799999999998</v>
      </c>
      <c r="H13" s="231">
        <v>1315.4793800000002</v>
      </c>
      <c r="I13" s="231">
        <v>329.54799999999994</v>
      </c>
      <c r="J13" s="231">
        <v>1971.46244</v>
      </c>
    </row>
    <row r="14" spans="1:10" x14ac:dyDescent="0.2">
      <c r="A14" s="261">
        <f t="shared" si="0"/>
        <v>10</v>
      </c>
      <c r="B14" s="230" t="s">
        <v>1069</v>
      </c>
      <c r="C14" s="231">
        <v>217.98</v>
      </c>
      <c r="D14" s="231">
        <v>234.32340999999997</v>
      </c>
      <c r="E14" s="231">
        <v>0.03</v>
      </c>
      <c r="F14" s="231">
        <v>3.9959999999999996E-2</v>
      </c>
      <c r="G14" s="231">
        <v>22.82</v>
      </c>
      <c r="H14" s="231">
        <v>10.988429999999999</v>
      </c>
      <c r="I14" s="231">
        <v>11.33</v>
      </c>
      <c r="J14" s="231">
        <v>2.5245099999999998</v>
      </c>
    </row>
    <row r="15" spans="1:10" x14ac:dyDescent="0.2">
      <c r="A15" s="261">
        <f t="shared" si="0"/>
        <v>11</v>
      </c>
      <c r="B15" s="230" t="s">
        <v>1070</v>
      </c>
      <c r="C15" s="263">
        <v>0</v>
      </c>
      <c r="D15" s="264">
        <v>0</v>
      </c>
      <c r="E15" s="231">
        <v>5.7000000000000009E-2</v>
      </c>
      <c r="F15" s="231">
        <v>2.3634549999999996</v>
      </c>
      <c r="G15" s="263">
        <v>0</v>
      </c>
      <c r="H15" s="263">
        <v>0</v>
      </c>
      <c r="I15" s="263">
        <v>0</v>
      </c>
      <c r="J15" s="263">
        <v>0</v>
      </c>
    </row>
    <row r="16" spans="1:10" x14ac:dyDescent="0.2">
      <c r="A16" s="261">
        <f t="shared" si="0"/>
        <v>12</v>
      </c>
      <c r="B16" s="230" t="s">
        <v>1071</v>
      </c>
      <c r="C16" s="231">
        <v>8249.0300000000007</v>
      </c>
      <c r="D16" s="231">
        <v>33506.22825</v>
      </c>
      <c r="E16" s="231">
        <v>955.66000000000008</v>
      </c>
      <c r="F16" s="231">
        <v>3829.3424400000004</v>
      </c>
      <c r="G16" s="231">
        <v>734.3</v>
      </c>
      <c r="H16" s="231">
        <v>3068.6848899999995</v>
      </c>
      <c r="I16" s="231">
        <v>634.75000000000011</v>
      </c>
      <c r="J16" s="231">
        <v>2621.55744</v>
      </c>
    </row>
    <row r="17" spans="1:10" x14ac:dyDescent="0.2">
      <c r="A17" s="261">
        <f t="shared" si="0"/>
        <v>13</v>
      </c>
      <c r="B17" s="230" t="s">
        <v>1072</v>
      </c>
      <c r="C17" s="231">
        <v>0.02</v>
      </c>
      <c r="D17" s="231">
        <v>6.0859999999999997E-2</v>
      </c>
      <c r="E17" s="231">
        <v>0.12999999999999998</v>
      </c>
      <c r="F17" s="231">
        <v>0.42352999999999996</v>
      </c>
      <c r="G17" s="263">
        <v>0</v>
      </c>
      <c r="H17" s="263">
        <v>0</v>
      </c>
      <c r="I17" s="263">
        <v>0</v>
      </c>
      <c r="J17" s="263">
        <v>0</v>
      </c>
    </row>
    <row r="18" spans="1:10" x14ac:dyDescent="0.2">
      <c r="A18" s="261">
        <f t="shared" si="0"/>
        <v>14</v>
      </c>
      <c r="B18" s="230" t="s">
        <v>1073</v>
      </c>
      <c r="C18" s="231">
        <v>11130.279999999999</v>
      </c>
      <c r="D18" s="231">
        <v>38801.437679999995</v>
      </c>
      <c r="E18" s="231">
        <v>2843.3899999999994</v>
      </c>
      <c r="F18" s="231">
        <v>8370.6942199999994</v>
      </c>
      <c r="G18" s="231">
        <v>1916.67</v>
      </c>
      <c r="H18" s="231">
        <v>6288.8443299999999</v>
      </c>
      <c r="I18" s="231">
        <v>1709.84</v>
      </c>
      <c r="J18" s="231">
        <v>5838.5073300000004</v>
      </c>
    </row>
    <row r="19" spans="1:10" x14ac:dyDescent="0.2">
      <c r="A19" s="261">
        <f t="shared" si="0"/>
        <v>15</v>
      </c>
      <c r="B19" s="230" t="s">
        <v>1074</v>
      </c>
      <c r="C19" s="231">
        <v>4964.7000000000007</v>
      </c>
      <c r="D19" s="231">
        <v>37396.937870000002</v>
      </c>
      <c r="E19" s="231">
        <v>1205.8800000000001</v>
      </c>
      <c r="F19" s="231">
        <v>8679.4648049999996</v>
      </c>
      <c r="G19" s="231">
        <v>628.84000000000015</v>
      </c>
      <c r="H19" s="231">
        <v>4767.3591349999997</v>
      </c>
      <c r="I19" s="231">
        <v>509.82999999999993</v>
      </c>
      <c r="J19" s="231">
        <v>3753.717725</v>
      </c>
    </row>
    <row r="20" spans="1:10" x14ac:dyDescent="0.2">
      <c r="A20" s="261">
        <f t="shared" si="0"/>
        <v>16</v>
      </c>
      <c r="B20" s="230" t="s">
        <v>1075</v>
      </c>
      <c r="C20" s="231">
        <v>1161.4650000000001</v>
      </c>
      <c r="D20" s="231">
        <v>8151.2237100000002</v>
      </c>
      <c r="E20" s="231">
        <v>94.475000000000009</v>
      </c>
      <c r="F20" s="231">
        <v>684.50776000000008</v>
      </c>
      <c r="G20" s="231">
        <v>107.37</v>
      </c>
      <c r="H20" s="231">
        <v>720.78847999999994</v>
      </c>
      <c r="I20" s="231">
        <v>110.10500000000002</v>
      </c>
      <c r="J20" s="231">
        <v>725.28893000000005</v>
      </c>
    </row>
    <row r="21" spans="1:10" x14ac:dyDescent="0.2">
      <c r="A21" s="261">
        <f t="shared" si="0"/>
        <v>17</v>
      </c>
      <c r="B21" s="230" t="s">
        <v>1076</v>
      </c>
      <c r="C21" s="231">
        <v>167.17</v>
      </c>
      <c r="D21" s="231">
        <v>312.12435000000005</v>
      </c>
      <c r="E21" s="231">
        <v>56.1</v>
      </c>
      <c r="F21" s="231">
        <v>96.513429999999985</v>
      </c>
      <c r="G21" s="231">
        <v>5.2600000000000007</v>
      </c>
      <c r="H21" s="231">
        <v>10.758280000000001</v>
      </c>
      <c r="I21" s="231">
        <v>2.09</v>
      </c>
      <c r="J21" s="231">
        <v>4.3278800000000004</v>
      </c>
    </row>
    <row r="22" spans="1:10" x14ac:dyDescent="0.2">
      <c r="A22" s="265"/>
      <c r="B22" s="236" t="s">
        <v>146</v>
      </c>
      <c r="C22" s="237">
        <f t="shared" ref="C22:J22" si="1">SUM(C5:C21)</f>
        <v>89514.842000000004</v>
      </c>
      <c r="D22" s="237">
        <f t="shared" si="1"/>
        <v>392565.98930000002</v>
      </c>
      <c r="E22" s="237">
        <f t="shared" si="1"/>
        <v>12801.674999999999</v>
      </c>
      <c r="F22" s="237">
        <f t="shared" si="1"/>
        <v>56073.365120000002</v>
      </c>
      <c r="G22" s="237">
        <f t="shared" si="1"/>
        <v>11217.004000000001</v>
      </c>
      <c r="H22" s="237">
        <f t="shared" si="1"/>
        <v>54025.149294999996</v>
      </c>
      <c r="I22" s="237">
        <f t="shared" si="1"/>
        <v>11567.297</v>
      </c>
      <c r="J22" s="237">
        <f t="shared" si="1"/>
        <v>57347.978210000008</v>
      </c>
    </row>
    <row r="23" spans="1:10" x14ac:dyDescent="0.2">
      <c r="A23" s="535" t="s">
        <v>935</v>
      </c>
      <c r="B23" s="535"/>
      <c r="C23" s="535"/>
      <c r="D23" s="535"/>
      <c r="E23" s="535"/>
      <c r="F23" s="535"/>
      <c r="G23" s="535"/>
      <c r="H23" s="535"/>
      <c r="I23" s="535"/>
      <c r="J23" s="535"/>
    </row>
    <row r="24" spans="1:10" x14ac:dyDescent="0.2">
      <c r="A24" s="266">
        <v>1</v>
      </c>
      <c r="B24" s="230" t="s">
        <v>1062</v>
      </c>
      <c r="C24" s="231">
        <v>0.33</v>
      </c>
      <c r="D24" s="231">
        <v>1.4203399999999999</v>
      </c>
      <c r="E24" s="231" t="s">
        <v>974</v>
      </c>
      <c r="F24" s="231" t="s">
        <v>974</v>
      </c>
      <c r="G24" s="231">
        <v>0.23</v>
      </c>
      <c r="H24" s="231">
        <v>0.96852999999999989</v>
      </c>
      <c r="I24" s="231">
        <v>0.1</v>
      </c>
      <c r="J24" s="231">
        <v>0.45180999999999999</v>
      </c>
    </row>
    <row r="25" spans="1:10" x14ac:dyDescent="0.2">
      <c r="A25" s="266">
        <v>2</v>
      </c>
      <c r="B25" s="230" t="s">
        <v>1066</v>
      </c>
      <c r="C25" s="231">
        <v>0.12</v>
      </c>
      <c r="D25" s="231">
        <v>1.1819625</v>
      </c>
      <c r="E25" s="231" t="s">
        <v>974</v>
      </c>
      <c r="F25" s="231" t="s">
        <v>974</v>
      </c>
      <c r="G25" s="231">
        <v>0.11</v>
      </c>
      <c r="H25" s="231">
        <v>1.0809225</v>
      </c>
      <c r="I25" s="231">
        <v>0.01</v>
      </c>
      <c r="J25" s="231">
        <v>0.10104</v>
      </c>
    </row>
    <row r="26" spans="1:10" x14ac:dyDescent="0.2">
      <c r="A26" s="266">
        <v>3</v>
      </c>
      <c r="B26" s="230" t="s">
        <v>1077</v>
      </c>
      <c r="C26" s="231">
        <v>34.270000000000003</v>
      </c>
      <c r="D26" s="231">
        <v>148.53</v>
      </c>
      <c r="E26" s="231" t="s">
        <v>974</v>
      </c>
      <c r="F26" s="231" t="s">
        <v>974</v>
      </c>
      <c r="G26" s="231">
        <v>8.43</v>
      </c>
      <c r="H26" s="231">
        <v>37.944800000000001</v>
      </c>
      <c r="I26" s="231">
        <v>3.91</v>
      </c>
      <c r="J26" s="231">
        <v>18.623910000000002</v>
      </c>
    </row>
    <row r="27" spans="1:10" x14ac:dyDescent="0.2">
      <c r="A27" s="266">
        <v>4</v>
      </c>
      <c r="B27" s="230" t="s">
        <v>1078</v>
      </c>
      <c r="C27" s="231">
        <v>0.24</v>
      </c>
      <c r="D27" s="231">
        <v>0.80619500000000011</v>
      </c>
      <c r="E27" s="231" t="s">
        <v>974</v>
      </c>
      <c r="F27" s="231" t="s">
        <v>974</v>
      </c>
      <c r="G27" s="231">
        <v>0.18</v>
      </c>
      <c r="H27" s="231">
        <v>0.59905000000000008</v>
      </c>
      <c r="I27" s="231">
        <v>0.06</v>
      </c>
      <c r="J27" s="231">
        <v>0.207145</v>
      </c>
    </row>
    <row r="28" spans="1:10" x14ac:dyDescent="0.2">
      <c r="A28" s="266">
        <v>5</v>
      </c>
      <c r="B28" s="230" t="s">
        <v>1079</v>
      </c>
      <c r="C28" s="231">
        <v>0.12000000000000001</v>
      </c>
      <c r="D28" s="231">
        <v>0.91608500000000004</v>
      </c>
      <c r="E28" s="231" t="s">
        <v>974</v>
      </c>
      <c r="F28" s="231" t="s">
        <v>974</v>
      </c>
      <c r="G28" s="231">
        <v>0.05</v>
      </c>
      <c r="H28" s="231">
        <v>0.3901</v>
      </c>
      <c r="I28" s="231">
        <v>7.0000000000000007E-2</v>
      </c>
      <c r="J28" s="231">
        <v>0.52598500000000004</v>
      </c>
    </row>
    <row r="29" spans="1:10" x14ac:dyDescent="0.2">
      <c r="A29" s="230"/>
      <c r="B29" s="236" t="s">
        <v>146</v>
      </c>
      <c r="C29" s="237">
        <v>35.08</v>
      </c>
      <c r="D29" s="237">
        <v>152.85</v>
      </c>
      <c r="E29" s="237" t="s">
        <v>974</v>
      </c>
      <c r="F29" s="237" t="s">
        <v>974</v>
      </c>
      <c r="G29" s="237">
        <v>9</v>
      </c>
      <c r="H29" s="237">
        <v>40.98</v>
      </c>
      <c r="I29" s="237">
        <v>4.1500000000000004</v>
      </c>
      <c r="J29" s="237">
        <v>19.91</v>
      </c>
    </row>
    <row r="30" spans="1:10" x14ac:dyDescent="0.2">
      <c r="A30" s="252" t="str">
        <f>'66'!A14</f>
        <v>$ indicates as on Nov. 30, 2018</v>
      </c>
      <c r="B30" s="267"/>
      <c r="G30" s="255" t="s">
        <v>947</v>
      </c>
      <c r="H30" s="255" t="s">
        <v>947</v>
      </c>
    </row>
    <row r="31" spans="1:10" x14ac:dyDescent="0.2">
      <c r="A31" s="268" t="s">
        <v>1080</v>
      </c>
      <c r="B31" s="267"/>
      <c r="E31" s="255" t="s">
        <v>947</v>
      </c>
    </row>
    <row r="32" spans="1:10" x14ac:dyDescent="0.2">
      <c r="A32" s="267" t="s">
        <v>992</v>
      </c>
    </row>
  </sheetData>
  <mergeCells count="9">
    <mergeCell ref="A4:J4"/>
    <mergeCell ref="A23:J23"/>
    <mergeCell ref="A1:J1"/>
    <mergeCell ref="A2:A3"/>
    <mergeCell ref="B2:B3"/>
    <mergeCell ref="C2:D2"/>
    <mergeCell ref="E2:F2"/>
    <mergeCell ref="G2:H2"/>
    <mergeCell ref="I2:J2"/>
  </mergeCells>
  <pageMargins left="0.7" right="0.7" top="0.75" bottom="0.75" header="0.3" footer="0.3"/>
  <pageSetup paperSize="9" scale="82"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selection activeCell="A33" sqref="A33:J33"/>
    </sheetView>
  </sheetViews>
  <sheetFormatPr defaultRowHeight="12.75" x14ac:dyDescent="0.2"/>
  <cols>
    <col min="1" max="1" width="5.7109375" style="195" bestFit="1" customWidth="1"/>
    <col min="2" max="2" width="20.42578125" style="195" customWidth="1"/>
    <col min="3" max="3" width="11.42578125" style="195" customWidth="1"/>
    <col min="4" max="4" width="13.85546875" style="195" customWidth="1"/>
    <col min="5" max="5" width="16.85546875" style="195" customWidth="1"/>
    <col min="6" max="6" width="13.28515625" style="195" customWidth="1"/>
    <col min="7" max="7" width="11.140625" style="195" customWidth="1"/>
    <col min="8" max="8" width="12.85546875" style="195" customWidth="1"/>
    <col min="9" max="9" width="11.140625" style="195" customWidth="1"/>
    <col min="10" max="10" width="15.42578125" style="195" customWidth="1"/>
    <col min="11" max="16384" width="9.140625" style="195"/>
  </cols>
  <sheetData>
    <row r="1" spans="1:10" ht="15" x14ac:dyDescent="0.2">
      <c r="A1" s="269" t="s">
        <v>1081</v>
      </c>
      <c r="B1" s="269"/>
      <c r="C1" s="269"/>
      <c r="D1" s="269"/>
      <c r="E1" s="269"/>
      <c r="F1" s="269"/>
      <c r="G1" s="269"/>
      <c r="H1" s="269"/>
      <c r="I1" s="269"/>
      <c r="J1" s="269"/>
    </row>
    <row r="2" spans="1:10" x14ac:dyDescent="0.2">
      <c r="A2" s="496" t="s">
        <v>1018</v>
      </c>
      <c r="B2" s="496" t="s">
        <v>1019</v>
      </c>
      <c r="C2" s="520" t="s">
        <v>69</v>
      </c>
      <c r="D2" s="521"/>
      <c r="E2" s="520">
        <v>43069</v>
      </c>
      <c r="F2" s="521"/>
      <c r="G2" s="520">
        <v>43374</v>
      </c>
      <c r="H2" s="521"/>
      <c r="I2" s="520">
        <v>43405</v>
      </c>
      <c r="J2" s="521"/>
    </row>
    <row r="3" spans="1:10" ht="25.5" x14ac:dyDescent="0.2">
      <c r="A3" s="539"/>
      <c r="B3" s="539"/>
      <c r="C3" s="270" t="s">
        <v>986</v>
      </c>
      <c r="D3" s="172" t="s">
        <v>967</v>
      </c>
      <c r="E3" s="270" t="s">
        <v>986</v>
      </c>
      <c r="F3" s="172" t="s">
        <v>967</v>
      </c>
      <c r="G3" s="270" t="s">
        <v>986</v>
      </c>
      <c r="H3" s="172" t="s">
        <v>967</v>
      </c>
      <c r="I3" s="270" t="s">
        <v>986</v>
      </c>
      <c r="J3" s="172" t="s">
        <v>967</v>
      </c>
    </row>
    <row r="4" spans="1:10" x14ac:dyDescent="0.2">
      <c r="A4" s="271" t="s">
        <v>1082</v>
      </c>
      <c r="B4" s="541" t="s">
        <v>946</v>
      </c>
      <c r="C4" s="542"/>
      <c r="D4" s="542"/>
      <c r="E4" s="542"/>
      <c r="F4" s="542"/>
      <c r="G4" s="542"/>
      <c r="H4" s="542"/>
      <c r="I4" s="542"/>
      <c r="J4" s="543"/>
    </row>
    <row r="5" spans="1:10" x14ac:dyDescent="0.2">
      <c r="A5" s="272">
        <v>1</v>
      </c>
      <c r="B5" s="273" t="s">
        <v>1083</v>
      </c>
      <c r="C5" s="204">
        <v>575.43999999999994</v>
      </c>
      <c r="D5" s="204">
        <v>2504.8147100000001</v>
      </c>
      <c r="E5" s="204">
        <v>98.23</v>
      </c>
      <c r="F5" s="204">
        <v>437.1</v>
      </c>
      <c r="G5" s="204">
        <v>0.22</v>
      </c>
      <c r="H5" s="204">
        <v>1.0395300000000001</v>
      </c>
      <c r="I5" s="204">
        <v>0.01</v>
      </c>
      <c r="J5" s="204">
        <v>5.0999999999999997E-2</v>
      </c>
    </row>
    <row r="6" spans="1:10" x14ac:dyDescent="0.2">
      <c r="A6" s="272">
        <v>2</v>
      </c>
      <c r="B6" s="273" t="s">
        <v>1084</v>
      </c>
      <c r="C6" s="204">
        <v>293.40899999999999</v>
      </c>
      <c r="D6" s="204">
        <v>1148.3630459999997</v>
      </c>
      <c r="E6" s="204">
        <v>35.01</v>
      </c>
      <c r="F6" s="204">
        <v>126.87</v>
      </c>
      <c r="G6" s="240">
        <v>0.11700000000000001</v>
      </c>
      <c r="H6" s="204">
        <v>0.50483500000000003</v>
      </c>
      <c r="I6" s="239">
        <v>0</v>
      </c>
      <c r="J6" s="239">
        <v>0</v>
      </c>
    </row>
    <row r="7" spans="1:10" x14ac:dyDescent="0.2">
      <c r="A7" s="272">
        <v>3</v>
      </c>
      <c r="B7" s="273" t="s">
        <v>1085</v>
      </c>
      <c r="C7" s="204">
        <v>268.35138000000001</v>
      </c>
      <c r="D7" s="204">
        <v>2222.6461600000007</v>
      </c>
      <c r="E7" s="204">
        <v>52.92</v>
      </c>
      <c r="F7" s="204">
        <v>583.76</v>
      </c>
      <c r="G7" s="204">
        <v>3.22</v>
      </c>
      <c r="H7" s="204">
        <v>28.297454999999999</v>
      </c>
      <c r="I7" s="204">
        <v>0.08</v>
      </c>
      <c r="J7" s="204">
        <v>0.71499999999999997</v>
      </c>
    </row>
    <row r="8" spans="1:10" x14ac:dyDescent="0.2">
      <c r="A8" s="272">
        <v>4</v>
      </c>
      <c r="B8" s="273" t="s">
        <v>1086</v>
      </c>
      <c r="C8" s="204">
        <v>7.8200000000000006E-2</v>
      </c>
      <c r="D8" s="204">
        <v>2.9585733000000003</v>
      </c>
      <c r="E8" s="204">
        <v>0.03</v>
      </c>
      <c r="F8" s="204">
        <v>1.23</v>
      </c>
      <c r="G8" s="239">
        <v>0</v>
      </c>
      <c r="H8" s="239">
        <v>0</v>
      </c>
      <c r="I8" s="239">
        <v>0</v>
      </c>
      <c r="J8" s="239">
        <v>0</v>
      </c>
    </row>
    <row r="9" spans="1:10" x14ac:dyDescent="0.2">
      <c r="A9" s="272">
        <v>5</v>
      </c>
      <c r="B9" s="273" t="s">
        <v>1087</v>
      </c>
      <c r="C9" s="204">
        <v>1090.9100000000001</v>
      </c>
      <c r="D9" s="204">
        <v>3854.9999099999995</v>
      </c>
      <c r="E9" s="204">
        <v>239.81</v>
      </c>
      <c r="F9" s="204">
        <v>800.03</v>
      </c>
      <c r="G9" s="204">
        <v>8.6999999999999993</v>
      </c>
      <c r="H9" s="204">
        <v>31.404525</v>
      </c>
      <c r="I9" s="204">
        <v>0.19</v>
      </c>
      <c r="J9" s="204">
        <v>0.70899999999999996</v>
      </c>
    </row>
    <row r="10" spans="1:10" x14ac:dyDescent="0.2">
      <c r="A10" s="272">
        <v>6</v>
      </c>
      <c r="B10" s="273" t="s">
        <v>1088</v>
      </c>
      <c r="C10" s="204">
        <v>857.20999999999992</v>
      </c>
      <c r="D10" s="204">
        <v>3629.4284029999994</v>
      </c>
      <c r="E10" s="204">
        <v>189.8</v>
      </c>
      <c r="F10" s="204">
        <v>755.02</v>
      </c>
      <c r="G10" s="204">
        <v>3.28</v>
      </c>
      <c r="H10" s="204">
        <v>15.029901000000001</v>
      </c>
      <c r="I10" s="204">
        <v>0.18</v>
      </c>
      <c r="J10" s="204">
        <v>0.82799999999999996</v>
      </c>
    </row>
    <row r="11" spans="1:10" x14ac:dyDescent="0.2">
      <c r="A11" s="272">
        <v>7</v>
      </c>
      <c r="B11" s="273" t="s">
        <v>1089</v>
      </c>
      <c r="C11" s="204">
        <v>53.914999999999999</v>
      </c>
      <c r="D11" s="204">
        <v>683.69855200000006</v>
      </c>
      <c r="E11" s="204">
        <v>10.74</v>
      </c>
      <c r="F11" s="204">
        <v>136.36000000000001</v>
      </c>
      <c r="G11" s="204">
        <v>4.5739999999999998</v>
      </c>
      <c r="H11" s="204">
        <v>58.900624000000001</v>
      </c>
      <c r="I11" s="204">
        <v>6.1289999999999996</v>
      </c>
      <c r="J11" s="204">
        <v>74.777000000000001</v>
      </c>
    </row>
    <row r="12" spans="1:10" x14ac:dyDescent="0.2">
      <c r="A12" s="272">
        <v>8</v>
      </c>
      <c r="B12" s="274" t="s">
        <v>1090</v>
      </c>
      <c r="C12" s="204">
        <v>131128.65</v>
      </c>
      <c r="D12" s="204">
        <v>4641.2241108250009</v>
      </c>
      <c r="E12" s="204">
        <v>7912.28</v>
      </c>
      <c r="F12" s="204">
        <v>253.56</v>
      </c>
      <c r="G12" s="204">
        <v>24651.93</v>
      </c>
      <c r="H12" s="204">
        <v>907.79411082500042</v>
      </c>
      <c r="I12" s="204">
        <v>50816.5</v>
      </c>
      <c r="J12" s="204">
        <v>1824.9390000000001</v>
      </c>
    </row>
    <row r="13" spans="1:10" x14ac:dyDescent="0.2">
      <c r="A13" s="275">
        <v>9</v>
      </c>
      <c r="B13" s="276" t="s">
        <v>1091</v>
      </c>
      <c r="C13" s="204">
        <v>23359.33</v>
      </c>
      <c r="D13" s="204">
        <v>370.24570392499993</v>
      </c>
      <c r="E13" s="204">
        <v>247.24</v>
      </c>
      <c r="F13" s="204">
        <v>3.67</v>
      </c>
      <c r="G13" s="204">
        <v>2103.34</v>
      </c>
      <c r="H13" s="204">
        <v>35.671513925000006</v>
      </c>
      <c r="I13" s="204">
        <v>572.83000000000004</v>
      </c>
      <c r="J13" s="204">
        <v>9.484</v>
      </c>
    </row>
    <row r="14" spans="1:10" x14ac:dyDescent="0.2">
      <c r="A14" s="275">
        <v>10</v>
      </c>
      <c r="B14" s="276" t="s">
        <v>1092</v>
      </c>
      <c r="C14" s="204">
        <v>55.57</v>
      </c>
      <c r="D14" s="204">
        <v>0.62686679999999995</v>
      </c>
      <c r="E14" s="204" t="s">
        <v>886</v>
      </c>
      <c r="F14" s="204" t="s">
        <v>886</v>
      </c>
      <c r="G14" s="204">
        <v>18.3</v>
      </c>
      <c r="H14" s="204">
        <v>0.2080668</v>
      </c>
      <c r="I14" s="204">
        <v>0.3</v>
      </c>
      <c r="J14" s="204">
        <v>3.0000000000000001E-3</v>
      </c>
    </row>
    <row r="15" spans="1:10" x14ac:dyDescent="0.2">
      <c r="A15" s="275">
        <v>11</v>
      </c>
      <c r="B15" s="276" t="s">
        <v>1093</v>
      </c>
      <c r="C15" s="204">
        <v>501.69</v>
      </c>
      <c r="D15" s="204">
        <v>1840.3887300000001</v>
      </c>
      <c r="E15" s="204" t="s">
        <v>886</v>
      </c>
      <c r="F15" s="204" t="s">
        <v>886</v>
      </c>
      <c r="G15" s="204">
        <v>183.85</v>
      </c>
      <c r="H15" s="204">
        <v>661.73572999999999</v>
      </c>
      <c r="I15" s="204">
        <v>127.46</v>
      </c>
      <c r="J15" s="204">
        <v>447.38400000000001</v>
      </c>
    </row>
    <row r="16" spans="1:10" s="260" customFormat="1" x14ac:dyDescent="0.2">
      <c r="A16" s="275"/>
      <c r="B16" s="277" t="s">
        <v>1094</v>
      </c>
      <c r="C16" s="200">
        <f t="shared" ref="C16:J16" si="0">SUM(C5:C15)</f>
        <v>158184.55358000001</v>
      </c>
      <c r="D16" s="200">
        <f t="shared" si="0"/>
        <v>20899.394765850004</v>
      </c>
      <c r="E16" s="200">
        <f t="shared" si="0"/>
        <v>8786.06</v>
      </c>
      <c r="F16" s="200">
        <f t="shared" si="0"/>
        <v>3097.6000000000004</v>
      </c>
      <c r="G16" s="200">
        <f t="shared" si="0"/>
        <v>26977.530999999999</v>
      </c>
      <c r="H16" s="200">
        <f t="shared" si="0"/>
        <v>1740.5862915500006</v>
      </c>
      <c r="I16" s="200">
        <f t="shared" si="0"/>
        <v>51523.679000000004</v>
      </c>
      <c r="J16" s="200">
        <f t="shared" si="0"/>
        <v>2358.89</v>
      </c>
    </row>
    <row r="17" spans="1:10" s="260" customFormat="1" x14ac:dyDescent="0.2">
      <c r="A17" s="278" t="s">
        <v>1095</v>
      </c>
      <c r="B17" s="544" t="s">
        <v>243</v>
      </c>
      <c r="C17" s="545"/>
      <c r="D17" s="545"/>
      <c r="E17" s="545"/>
      <c r="F17" s="545"/>
      <c r="G17" s="545"/>
      <c r="H17" s="545"/>
      <c r="I17" s="545"/>
      <c r="J17" s="545"/>
    </row>
    <row r="18" spans="1:10" s="260" customFormat="1" x14ac:dyDescent="0.2">
      <c r="A18" s="275">
        <v>1</v>
      </c>
      <c r="B18" s="279" t="s">
        <v>1021</v>
      </c>
      <c r="C18" s="334">
        <v>4.0411999999999997E-2</v>
      </c>
      <c r="D18" s="280">
        <v>12695.279999999999</v>
      </c>
      <c r="E18" s="280" t="s">
        <v>974</v>
      </c>
      <c r="F18" s="280" t="s">
        <v>974</v>
      </c>
      <c r="G18" s="334">
        <v>1.9001999999999998E-2</v>
      </c>
      <c r="H18" s="280">
        <v>6055.2</v>
      </c>
      <c r="I18" s="334">
        <v>2.1409999999999998E-2</v>
      </c>
      <c r="J18" s="280">
        <v>6640.08</v>
      </c>
    </row>
    <row r="19" spans="1:10" s="260" customFormat="1" x14ac:dyDescent="0.2">
      <c r="A19" s="275">
        <v>2</v>
      </c>
      <c r="B19" s="279" t="s">
        <v>1022</v>
      </c>
      <c r="C19" s="334">
        <v>0.41298000000000001</v>
      </c>
      <c r="D19" s="280">
        <v>1576.99</v>
      </c>
      <c r="E19" s="280" t="s">
        <v>974</v>
      </c>
      <c r="F19" s="280" t="s">
        <v>974</v>
      </c>
      <c r="G19" s="334">
        <v>0.25520999999999999</v>
      </c>
      <c r="H19" s="280">
        <v>989.88</v>
      </c>
      <c r="I19" s="334">
        <v>0.15777000000000002</v>
      </c>
      <c r="J19" s="280">
        <v>587.11</v>
      </c>
    </row>
    <row r="20" spans="1:10" s="260" customFormat="1" x14ac:dyDescent="0.2">
      <c r="A20" s="275">
        <v>3</v>
      </c>
      <c r="B20" s="279" t="s">
        <v>1096</v>
      </c>
      <c r="C20" s="334">
        <v>7.7</v>
      </c>
      <c r="D20" s="280">
        <v>4.28</v>
      </c>
      <c r="E20" s="280" t="s">
        <v>974</v>
      </c>
      <c r="F20" s="280" t="s">
        <v>974</v>
      </c>
      <c r="G20" s="334">
        <v>7.7000000000000002E-3</v>
      </c>
      <c r="H20" s="280">
        <v>4.2851400000000002</v>
      </c>
      <c r="I20" s="239">
        <v>0</v>
      </c>
      <c r="J20" s="239">
        <v>0</v>
      </c>
    </row>
    <row r="21" spans="1:10" s="260" customFormat="1" x14ac:dyDescent="0.2">
      <c r="A21" s="275"/>
      <c r="B21" s="279" t="s">
        <v>1028</v>
      </c>
      <c r="C21" s="239">
        <v>2.1000000000000002E-5</v>
      </c>
      <c r="D21" s="239">
        <v>0.99</v>
      </c>
      <c r="E21" s="239">
        <v>0</v>
      </c>
      <c r="F21" s="239">
        <v>0</v>
      </c>
      <c r="G21" s="239">
        <v>0</v>
      </c>
      <c r="H21" s="239">
        <v>0</v>
      </c>
      <c r="I21" s="334">
        <v>2.1000000000000002E-5</v>
      </c>
      <c r="J21" s="280">
        <v>0.99</v>
      </c>
    </row>
    <row r="22" spans="1:10" s="260" customFormat="1" x14ac:dyDescent="0.2">
      <c r="A22" s="275"/>
      <c r="B22" s="281" t="s">
        <v>1097</v>
      </c>
      <c r="C22" s="282">
        <f t="shared" ref="C22:J22" si="1">SUM(C18:C21)</f>
        <v>8.1534130000000005</v>
      </c>
      <c r="D22" s="282">
        <f t="shared" si="1"/>
        <v>14277.539999999999</v>
      </c>
      <c r="E22" s="282">
        <f t="shared" si="1"/>
        <v>0</v>
      </c>
      <c r="F22" s="282">
        <f t="shared" si="1"/>
        <v>0</v>
      </c>
      <c r="G22" s="282">
        <f t="shared" si="1"/>
        <v>0.281912</v>
      </c>
      <c r="H22" s="282">
        <f t="shared" si="1"/>
        <v>7049.3651399999999</v>
      </c>
      <c r="I22" s="282">
        <f t="shared" si="1"/>
        <v>0.179201</v>
      </c>
      <c r="J22" s="282">
        <f t="shared" si="1"/>
        <v>7228.1799999999994</v>
      </c>
    </row>
    <row r="23" spans="1:10" s="260" customFormat="1" hidden="1" x14ac:dyDescent="0.2">
      <c r="A23" s="278" t="s">
        <v>1098</v>
      </c>
      <c r="B23" s="546" t="s">
        <v>244</v>
      </c>
      <c r="C23" s="546"/>
      <c r="D23" s="546"/>
      <c r="E23" s="546"/>
      <c r="F23" s="546"/>
      <c r="G23" s="546"/>
      <c r="H23" s="546"/>
      <c r="I23" s="546"/>
      <c r="J23" s="546"/>
    </row>
    <row r="24" spans="1:10" s="260" customFormat="1" hidden="1" x14ac:dyDescent="0.2">
      <c r="A24" s="275">
        <v>1</v>
      </c>
      <c r="B24" s="283" t="s">
        <v>1021</v>
      </c>
      <c r="C24" s="283"/>
      <c r="D24" s="283"/>
      <c r="E24" s="284" t="s">
        <v>974</v>
      </c>
      <c r="F24" s="284" t="s">
        <v>974</v>
      </c>
      <c r="G24" s="284" t="s">
        <v>974</v>
      </c>
      <c r="H24" s="284" t="s">
        <v>974</v>
      </c>
      <c r="I24" s="283"/>
      <c r="J24" s="283"/>
    </row>
    <row r="25" spans="1:10" s="260" customFormat="1" hidden="1" x14ac:dyDescent="0.2">
      <c r="A25" s="275">
        <v>2</v>
      </c>
      <c r="B25" s="283" t="s">
        <v>1022</v>
      </c>
      <c r="C25" s="283"/>
      <c r="D25" s="283"/>
      <c r="E25" s="284" t="s">
        <v>974</v>
      </c>
      <c r="F25" s="284" t="s">
        <v>974</v>
      </c>
      <c r="G25" s="284" t="s">
        <v>974</v>
      </c>
      <c r="H25" s="284" t="s">
        <v>974</v>
      </c>
      <c r="I25" s="283"/>
      <c r="J25" s="283"/>
    </row>
    <row r="26" spans="1:10" s="260" customFormat="1" ht="12.75" hidden="1" customHeight="1" x14ac:dyDescent="0.2">
      <c r="A26" s="285"/>
      <c r="B26" s="286" t="s">
        <v>1099</v>
      </c>
      <c r="C26" s="287"/>
      <c r="D26" s="287">
        <v>696.19</v>
      </c>
      <c r="E26" s="284" t="s">
        <v>974</v>
      </c>
      <c r="F26" s="284" t="s">
        <v>974</v>
      </c>
      <c r="G26" s="284" t="s">
        <v>974</v>
      </c>
      <c r="H26" s="284" t="s">
        <v>974</v>
      </c>
      <c r="I26" s="287"/>
      <c r="J26" s="287">
        <v>696.19</v>
      </c>
    </row>
    <row r="27" spans="1:10" s="260" customFormat="1" x14ac:dyDescent="0.2">
      <c r="A27" s="278" t="s">
        <v>1098</v>
      </c>
      <c r="B27" s="544" t="s">
        <v>244</v>
      </c>
      <c r="C27" s="545"/>
      <c r="D27" s="545"/>
      <c r="E27" s="545"/>
      <c r="F27" s="545"/>
      <c r="G27" s="545"/>
      <c r="H27" s="545"/>
      <c r="I27" s="545"/>
      <c r="J27" s="545"/>
    </row>
    <row r="28" spans="1:10" s="260" customFormat="1" x14ac:dyDescent="0.2">
      <c r="A28" s="275">
        <v>1</v>
      </c>
      <c r="B28" s="279" t="s">
        <v>1021</v>
      </c>
      <c r="C28" s="334">
        <v>4.1859999999999996E-3</v>
      </c>
      <c r="D28" s="280">
        <v>1317.1151399999999</v>
      </c>
      <c r="E28" s="239">
        <v>0</v>
      </c>
      <c r="F28" s="239">
        <v>0</v>
      </c>
      <c r="G28" s="334">
        <v>1.8749999999999999E-3</v>
      </c>
      <c r="H28" s="280">
        <v>599.19209999999998</v>
      </c>
      <c r="I28" s="334">
        <v>2.3109999999999997E-3</v>
      </c>
      <c r="J28" s="280">
        <v>717.92304000000001</v>
      </c>
    </row>
    <row r="29" spans="1:10" s="260" customFormat="1" x14ac:dyDescent="0.2">
      <c r="A29" s="275">
        <v>2</v>
      </c>
      <c r="B29" s="279" t="s">
        <v>1100</v>
      </c>
      <c r="C29" s="334">
        <v>2.6500000000000004E-5</v>
      </c>
      <c r="D29" s="280">
        <v>8.3927059999999987</v>
      </c>
      <c r="E29" s="239">
        <v>0</v>
      </c>
      <c r="F29" s="239">
        <v>0</v>
      </c>
      <c r="G29" s="334">
        <v>2.4000000000000001E-5</v>
      </c>
      <c r="H29" s="280">
        <v>7.6274089999999983</v>
      </c>
      <c r="I29" s="334">
        <v>2.5000000000000006E-6</v>
      </c>
      <c r="J29" s="280">
        <v>0.76529700000000001</v>
      </c>
    </row>
    <row r="30" spans="1:10" s="260" customFormat="1" x14ac:dyDescent="0.2">
      <c r="A30" s="275">
        <v>3</v>
      </c>
      <c r="B30" s="279" t="s">
        <v>1022</v>
      </c>
      <c r="C30" s="334">
        <v>5.5109999999999999E-2</v>
      </c>
      <c r="D30" s="280">
        <v>208.59193199999999</v>
      </c>
      <c r="E30" s="239">
        <v>0</v>
      </c>
      <c r="F30" s="239">
        <v>0</v>
      </c>
      <c r="G30" s="334">
        <v>2.298E-2</v>
      </c>
      <c r="H30" s="280">
        <v>89.379752999999994</v>
      </c>
      <c r="I30" s="334">
        <v>3.2130000000000006E-2</v>
      </c>
      <c r="J30" s="280">
        <v>119.21217900000001</v>
      </c>
    </row>
    <row r="31" spans="1:10" s="260" customFormat="1" x14ac:dyDescent="0.2">
      <c r="A31" s="275"/>
      <c r="B31" s="281" t="s">
        <v>1099</v>
      </c>
      <c r="C31" s="282">
        <f t="shared" ref="C31:J31" si="2">SUM(C28:C30)</f>
        <v>5.93225E-2</v>
      </c>
      <c r="D31" s="282">
        <f t="shared" si="2"/>
        <v>1534.099778</v>
      </c>
      <c r="E31" s="288">
        <f t="shared" si="2"/>
        <v>0</v>
      </c>
      <c r="F31" s="288">
        <f t="shared" si="2"/>
        <v>0</v>
      </c>
      <c r="G31" s="282">
        <f t="shared" si="2"/>
        <v>2.4879000000000002E-2</v>
      </c>
      <c r="H31" s="282">
        <f t="shared" si="2"/>
        <v>696.19926199999986</v>
      </c>
      <c r="I31" s="282">
        <f t="shared" si="2"/>
        <v>3.4443500000000002E-2</v>
      </c>
      <c r="J31" s="282">
        <f t="shared" si="2"/>
        <v>837.90051600000004</v>
      </c>
    </row>
    <row r="32" spans="1:10" x14ac:dyDescent="0.2">
      <c r="A32" s="289" t="str">
        <f>'66'!A14</f>
        <v>$ indicates as on Nov. 30, 2018</v>
      </c>
      <c r="B32" s="213"/>
      <c r="C32" s="214"/>
      <c r="D32" s="214"/>
      <c r="E32" s="214"/>
    </row>
    <row r="33" spans="1:10" ht="26.25" customHeight="1" x14ac:dyDescent="0.2">
      <c r="A33" s="540" t="s">
        <v>1122</v>
      </c>
      <c r="B33" s="540"/>
      <c r="C33" s="540"/>
      <c r="D33" s="540"/>
      <c r="E33" s="540"/>
      <c r="F33" s="540"/>
      <c r="G33" s="540"/>
      <c r="H33" s="540"/>
      <c r="I33" s="540"/>
      <c r="J33" s="540"/>
    </row>
    <row r="34" spans="1:10" x14ac:dyDescent="0.2">
      <c r="A34" s="290"/>
      <c r="B34" s="540" t="s">
        <v>1101</v>
      </c>
      <c r="C34" s="540"/>
      <c r="D34" s="540"/>
      <c r="E34" s="540"/>
      <c r="F34" s="540"/>
      <c r="G34" s="540"/>
      <c r="H34" s="540"/>
      <c r="I34" s="540"/>
      <c r="J34" s="540"/>
    </row>
    <row r="35" spans="1:10" ht="14.25" customHeight="1" x14ac:dyDescent="0.2">
      <c r="A35" s="290"/>
      <c r="B35" s="540" t="s">
        <v>1102</v>
      </c>
      <c r="C35" s="540"/>
      <c r="D35" s="540"/>
      <c r="E35" s="540"/>
      <c r="F35" s="540"/>
      <c r="G35" s="290"/>
      <c r="H35" s="290"/>
      <c r="I35" s="290"/>
      <c r="J35" s="290"/>
    </row>
    <row r="36" spans="1:10" x14ac:dyDescent="0.2">
      <c r="A36" s="291" t="s">
        <v>1103</v>
      </c>
      <c r="F36" s="292"/>
      <c r="J36" s="195" t="s">
        <v>947</v>
      </c>
    </row>
    <row r="37" spans="1:10" x14ac:dyDescent="0.2">
      <c r="A37" s="291"/>
      <c r="G37" s="195" t="s">
        <v>947</v>
      </c>
      <c r="H37" s="195" t="s">
        <v>947</v>
      </c>
    </row>
    <row r="40" spans="1:10" x14ac:dyDescent="0.2">
      <c r="H40" s="195">
        <v>6055.2</v>
      </c>
      <c r="J40" s="195">
        <v>6640.08</v>
      </c>
    </row>
    <row r="41" spans="1:10" x14ac:dyDescent="0.2">
      <c r="H41" s="195">
        <v>989.88</v>
      </c>
      <c r="J41" s="195">
        <v>587.11</v>
      </c>
    </row>
    <row r="42" spans="1:10" x14ac:dyDescent="0.2">
      <c r="H42" s="293">
        <f>SUM(H40:H41)</f>
        <v>7045.08</v>
      </c>
      <c r="I42" s="294">
        <v>7049.3651399999999</v>
      </c>
      <c r="J42" s="293">
        <f>SUM(J40:J41)</f>
        <v>7227.19</v>
      </c>
    </row>
    <row r="43" spans="1:10" x14ac:dyDescent="0.2">
      <c r="I43" s="294">
        <v>7228.1799999999994</v>
      </c>
    </row>
  </sheetData>
  <mergeCells count="13">
    <mergeCell ref="B35:F35"/>
    <mergeCell ref="B4:J4"/>
    <mergeCell ref="B17:J17"/>
    <mergeCell ref="B23:J23"/>
    <mergeCell ref="B27:J27"/>
    <mergeCell ref="A33:J33"/>
    <mergeCell ref="B34:J34"/>
    <mergeCell ref="I2:J2"/>
    <mergeCell ref="A2:A3"/>
    <mergeCell ref="B2:B3"/>
    <mergeCell ref="C2:D2"/>
    <mergeCell ref="E2:F2"/>
    <mergeCell ref="G2:H2"/>
  </mergeCells>
  <pageMargins left="0.7" right="0.7" top="0.75" bottom="0.75" header="0.3" footer="0.3"/>
  <pageSetup paperSize="9" scale="67"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election activeCell="A33" sqref="A33:J33"/>
    </sheetView>
  </sheetViews>
  <sheetFormatPr defaultRowHeight="12.75" x14ac:dyDescent="0.2"/>
  <cols>
    <col min="1" max="1" width="60.28515625" bestFit="1" customWidth="1"/>
    <col min="2" max="2" width="17.5703125" bestFit="1" customWidth="1"/>
    <col min="3" max="5" width="18" bestFit="1" customWidth="1"/>
    <col min="6" max="6" width="18.28515625" bestFit="1" customWidth="1"/>
    <col min="7" max="7" width="0.28515625" customWidth="1"/>
    <col min="8" max="8" width="4.7109375" bestFit="1" customWidth="1"/>
  </cols>
  <sheetData>
    <row r="1" spans="1:7" ht="15" customHeight="1" x14ac:dyDescent="0.25">
      <c r="A1" s="295" t="s">
        <v>1104</v>
      </c>
      <c r="B1" s="296"/>
      <c r="C1" s="296"/>
      <c r="D1" s="296"/>
      <c r="E1" s="296"/>
      <c r="F1" s="296"/>
      <c r="G1" s="296"/>
    </row>
    <row r="2" spans="1:7" s="4" customFormat="1" ht="18" customHeight="1" x14ac:dyDescent="0.25">
      <c r="A2" s="547" t="s">
        <v>773</v>
      </c>
      <c r="B2" s="548"/>
      <c r="C2" s="548"/>
      <c r="D2" s="548"/>
      <c r="E2" s="549"/>
      <c r="F2" s="550" t="s">
        <v>774</v>
      </c>
      <c r="G2" s="551"/>
    </row>
    <row r="3" spans="1:7" s="4" customFormat="1" ht="18" customHeight="1" x14ac:dyDescent="0.25">
      <c r="A3" s="547" t="s">
        <v>775</v>
      </c>
      <c r="B3" s="548"/>
      <c r="C3" s="548"/>
      <c r="D3" s="548"/>
      <c r="E3" s="549"/>
      <c r="F3" s="550" t="s">
        <v>776</v>
      </c>
      <c r="G3" s="551"/>
    </row>
    <row r="4" spans="1:7" s="4" customFormat="1" ht="18" customHeight="1" x14ac:dyDescent="0.25">
      <c r="A4" s="547" t="s">
        <v>777</v>
      </c>
      <c r="B4" s="548"/>
      <c r="C4" s="548"/>
      <c r="D4" s="548"/>
      <c r="E4" s="549"/>
      <c r="F4" s="552" t="s">
        <v>778</v>
      </c>
      <c r="G4" s="553"/>
    </row>
    <row r="5" spans="1:7" s="4" customFormat="1" ht="18.75" customHeight="1" x14ac:dyDescent="0.25">
      <c r="A5" s="302" t="s">
        <v>784</v>
      </c>
      <c r="B5" s="297" t="s">
        <v>779</v>
      </c>
      <c r="C5" s="297" t="s">
        <v>780</v>
      </c>
      <c r="D5" s="297" t="s">
        <v>781</v>
      </c>
      <c r="E5" s="297" t="s">
        <v>782</v>
      </c>
      <c r="F5" s="297" t="s">
        <v>681</v>
      </c>
      <c r="G5" s="298" t="s">
        <v>783</v>
      </c>
    </row>
    <row r="6" spans="1:7" s="4" customFormat="1" ht="18.75" customHeight="1" x14ac:dyDescent="0.25">
      <c r="A6" s="303" t="s">
        <v>785</v>
      </c>
      <c r="B6" s="304" t="s">
        <v>786</v>
      </c>
      <c r="C6" s="304" t="s">
        <v>786</v>
      </c>
      <c r="D6" s="304" t="s">
        <v>786</v>
      </c>
      <c r="E6" s="304" t="s">
        <v>786</v>
      </c>
      <c r="F6" s="304" t="s">
        <v>786</v>
      </c>
      <c r="G6" s="299">
        <v>2</v>
      </c>
    </row>
    <row r="7" spans="1:7" s="4" customFormat="1" ht="18.75" customHeight="1" x14ac:dyDescent="0.25">
      <c r="A7" s="305" t="s">
        <v>787</v>
      </c>
      <c r="B7" s="306" t="s">
        <v>788</v>
      </c>
      <c r="C7" s="306" t="s">
        <v>789</v>
      </c>
      <c r="D7" s="306" t="s">
        <v>789</v>
      </c>
      <c r="E7" s="306" t="s">
        <v>789</v>
      </c>
      <c r="F7" s="306" t="s">
        <v>789</v>
      </c>
      <c r="G7" s="299">
        <v>3</v>
      </c>
    </row>
    <row r="8" spans="1:7" s="4" customFormat="1" ht="18.75" customHeight="1" x14ac:dyDescent="0.25">
      <c r="A8" s="307" t="s">
        <v>790</v>
      </c>
      <c r="B8" s="308" t="s">
        <v>791</v>
      </c>
      <c r="C8" s="308" t="s">
        <v>792</v>
      </c>
      <c r="D8" s="308" t="s">
        <v>793</v>
      </c>
      <c r="E8" s="308" t="s">
        <v>794</v>
      </c>
      <c r="F8" s="308" t="s">
        <v>795</v>
      </c>
      <c r="G8" s="299">
        <v>4</v>
      </c>
    </row>
    <row r="9" spans="1:7" s="4" customFormat="1" ht="18.75" customHeight="1" x14ac:dyDescent="0.25">
      <c r="A9" s="305" t="s">
        <v>796</v>
      </c>
      <c r="B9" s="308" t="s">
        <v>797</v>
      </c>
      <c r="C9" s="308" t="s">
        <v>798</v>
      </c>
      <c r="D9" s="308" t="s">
        <v>799</v>
      </c>
      <c r="E9" s="308" t="s">
        <v>800</v>
      </c>
      <c r="F9" s="308" t="s">
        <v>801</v>
      </c>
      <c r="G9" s="299">
        <v>5</v>
      </c>
    </row>
    <row r="10" spans="1:7" s="4" customFormat="1" ht="18.75" customHeight="1" x14ac:dyDescent="0.25">
      <c r="A10" s="309" t="s">
        <v>802</v>
      </c>
      <c r="B10" s="308" t="s">
        <v>803</v>
      </c>
      <c r="C10" s="308" t="s">
        <v>804</v>
      </c>
      <c r="D10" s="308" t="s">
        <v>805</v>
      </c>
      <c r="E10" s="308" t="s">
        <v>806</v>
      </c>
      <c r="F10" s="308" t="s">
        <v>807</v>
      </c>
      <c r="G10" s="299">
        <v>6</v>
      </c>
    </row>
    <row r="11" spans="1:7" s="4" customFormat="1" ht="18.75" customHeight="1" x14ac:dyDescent="0.25">
      <c r="A11" s="310" t="s">
        <v>808</v>
      </c>
      <c r="B11" s="311"/>
      <c r="C11" s="311"/>
      <c r="D11" s="311"/>
      <c r="E11" s="311"/>
      <c r="F11" s="311"/>
      <c r="G11" s="299">
        <v>7</v>
      </c>
    </row>
    <row r="12" spans="1:7" s="4" customFormat="1" ht="18.75" customHeight="1" x14ac:dyDescent="0.25">
      <c r="A12" s="312" t="s">
        <v>809</v>
      </c>
      <c r="B12" s="304" t="s">
        <v>810</v>
      </c>
      <c r="C12" s="304" t="s">
        <v>811</v>
      </c>
      <c r="D12" s="304" t="s">
        <v>812</v>
      </c>
      <c r="E12" s="304" t="s">
        <v>789</v>
      </c>
      <c r="F12" s="304" t="s">
        <v>811</v>
      </c>
      <c r="G12" s="299">
        <v>8</v>
      </c>
    </row>
    <row r="13" spans="1:7" s="4" customFormat="1" ht="18.75" customHeight="1" x14ac:dyDescent="0.25">
      <c r="A13" s="312" t="s">
        <v>813</v>
      </c>
      <c r="B13" s="313" t="s">
        <v>814</v>
      </c>
      <c r="C13" s="313" t="s">
        <v>815</v>
      </c>
      <c r="D13" s="313" t="s">
        <v>816</v>
      </c>
      <c r="E13" s="313" t="s">
        <v>817</v>
      </c>
      <c r="F13" s="313" t="s">
        <v>815</v>
      </c>
      <c r="G13" s="299">
        <v>9</v>
      </c>
    </row>
    <row r="14" spans="1:7" s="4" customFormat="1" ht="18.75" customHeight="1" x14ac:dyDescent="0.25">
      <c r="A14" s="312" t="s">
        <v>818</v>
      </c>
      <c r="B14" s="313" t="s">
        <v>819</v>
      </c>
      <c r="C14" s="313" t="s">
        <v>819</v>
      </c>
      <c r="D14" s="313" t="s">
        <v>820</v>
      </c>
      <c r="E14" s="313" t="s">
        <v>820</v>
      </c>
      <c r="F14" s="313" t="s">
        <v>821</v>
      </c>
      <c r="G14" s="299">
        <v>10</v>
      </c>
    </row>
    <row r="15" spans="1:7" s="4" customFormat="1" ht="18.75" customHeight="1" x14ac:dyDescent="0.25">
      <c r="A15" s="314" t="s">
        <v>822</v>
      </c>
      <c r="B15" s="306" t="s">
        <v>823</v>
      </c>
      <c r="C15" s="306" t="s">
        <v>824</v>
      </c>
      <c r="D15" s="306" t="s">
        <v>824</v>
      </c>
      <c r="E15" s="306" t="s">
        <v>824</v>
      </c>
      <c r="F15" s="306" t="s">
        <v>825</v>
      </c>
      <c r="G15" s="299">
        <v>11</v>
      </c>
    </row>
    <row r="16" spans="1:7" s="4" customFormat="1" ht="18.75" customHeight="1" x14ac:dyDescent="0.25">
      <c r="A16" s="310" t="s">
        <v>826</v>
      </c>
      <c r="B16" s="311"/>
      <c r="C16" s="311"/>
      <c r="D16" s="311"/>
      <c r="E16" s="311"/>
      <c r="F16" s="311"/>
      <c r="G16" s="299">
        <v>12</v>
      </c>
    </row>
    <row r="17" spans="1:7" s="4" customFormat="1" ht="18.75" customHeight="1" x14ac:dyDescent="0.25">
      <c r="A17" s="315" t="s">
        <v>827</v>
      </c>
      <c r="B17" s="316" t="s">
        <v>828</v>
      </c>
      <c r="C17" s="316" t="s">
        <v>829</v>
      </c>
      <c r="D17" s="316" t="s">
        <v>830</v>
      </c>
      <c r="E17" s="316" t="s">
        <v>831</v>
      </c>
      <c r="F17" s="316" t="s">
        <v>832</v>
      </c>
      <c r="G17" s="299">
        <v>13</v>
      </c>
    </row>
    <row r="18" spans="1:7" s="4" customFormat="1" ht="18.75" customHeight="1" x14ac:dyDescent="0.25">
      <c r="A18" s="317" t="s">
        <v>833</v>
      </c>
      <c r="B18" s="316" t="s">
        <v>834</v>
      </c>
      <c r="C18" s="316" t="s">
        <v>835</v>
      </c>
      <c r="D18" s="316" t="s">
        <v>836</v>
      </c>
      <c r="E18" s="316" t="s">
        <v>837</v>
      </c>
      <c r="F18" s="316" t="s">
        <v>838</v>
      </c>
      <c r="G18" s="299">
        <v>14</v>
      </c>
    </row>
    <row r="19" spans="1:7" s="4" customFormat="1" ht="18.75" customHeight="1" x14ac:dyDescent="0.25">
      <c r="A19" s="317" t="s">
        <v>839</v>
      </c>
      <c r="B19" s="308" t="s">
        <v>840</v>
      </c>
      <c r="C19" s="316" t="s">
        <v>841</v>
      </c>
      <c r="D19" s="316" t="s">
        <v>842</v>
      </c>
      <c r="E19" s="316" t="s">
        <v>843</v>
      </c>
      <c r="F19" s="316" t="s">
        <v>844</v>
      </c>
      <c r="G19" s="299">
        <v>15</v>
      </c>
    </row>
    <row r="20" spans="1:7" s="4" customFormat="1" ht="18.75" customHeight="1" x14ac:dyDescent="0.25">
      <c r="A20" s="318" t="s">
        <v>845</v>
      </c>
      <c r="B20" s="308" t="s">
        <v>846</v>
      </c>
      <c r="C20" s="308" t="s">
        <v>847</v>
      </c>
      <c r="D20" s="308" t="s">
        <v>848</v>
      </c>
      <c r="E20" s="308" t="s">
        <v>849</v>
      </c>
      <c r="F20" s="308" t="s">
        <v>850</v>
      </c>
      <c r="G20" s="299">
        <v>16</v>
      </c>
    </row>
    <row r="21" spans="1:7" s="4" customFormat="1" ht="18.75" customHeight="1" x14ac:dyDescent="0.25">
      <c r="A21" s="310" t="s">
        <v>851</v>
      </c>
      <c r="B21" s="311"/>
      <c r="C21" s="311"/>
      <c r="D21" s="311"/>
      <c r="E21" s="311"/>
      <c r="F21" s="311"/>
      <c r="G21" s="299">
        <v>17</v>
      </c>
    </row>
    <row r="22" spans="1:7" s="4" customFormat="1" ht="18.75" customHeight="1" x14ac:dyDescent="0.25">
      <c r="A22" s="315" t="s">
        <v>852</v>
      </c>
      <c r="B22" s="316" t="s">
        <v>853</v>
      </c>
      <c r="C22" s="316" t="s">
        <v>854</v>
      </c>
      <c r="D22" s="316" t="s">
        <v>855</v>
      </c>
      <c r="E22" s="316" t="s">
        <v>856</v>
      </c>
      <c r="F22" s="319" t="s">
        <v>857</v>
      </c>
      <c r="G22" s="299">
        <v>18</v>
      </c>
    </row>
    <row r="23" spans="1:7" s="4" customFormat="1" ht="18.75" customHeight="1" x14ac:dyDescent="0.25">
      <c r="A23" s="317" t="s">
        <v>858</v>
      </c>
      <c r="B23" s="306" t="s">
        <v>859</v>
      </c>
      <c r="C23" s="306" t="s">
        <v>860</v>
      </c>
      <c r="D23" s="306" t="s">
        <v>861</v>
      </c>
      <c r="E23" s="306" t="s">
        <v>861</v>
      </c>
      <c r="F23" s="306" t="s">
        <v>862</v>
      </c>
      <c r="G23" s="299">
        <v>19</v>
      </c>
    </row>
    <row r="24" spans="1:7" s="4" customFormat="1" ht="18.75" customHeight="1" x14ac:dyDescent="0.25">
      <c r="A24" s="317" t="s">
        <v>863</v>
      </c>
      <c r="B24" s="320" t="s">
        <v>864</v>
      </c>
      <c r="C24" s="320" t="s">
        <v>865</v>
      </c>
      <c r="D24" s="320" t="s">
        <v>866</v>
      </c>
      <c r="E24" s="320" t="s">
        <v>866</v>
      </c>
      <c r="F24" s="313" t="s">
        <v>867</v>
      </c>
      <c r="G24" s="299">
        <v>20</v>
      </c>
    </row>
    <row r="25" spans="1:7" s="4" customFormat="1" ht="18.75" customHeight="1" x14ac:dyDescent="0.25">
      <c r="A25" s="318" t="s">
        <v>868</v>
      </c>
      <c r="B25" s="320" t="s">
        <v>869</v>
      </c>
      <c r="C25" s="320" t="s">
        <v>870</v>
      </c>
      <c r="D25" s="320" t="s">
        <v>871</v>
      </c>
      <c r="E25" s="320" t="s">
        <v>872</v>
      </c>
      <c r="F25" s="306" t="s">
        <v>873</v>
      </c>
      <c r="G25" s="299">
        <v>21</v>
      </c>
    </row>
    <row r="26" spans="1:7" s="4" customFormat="1" ht="18.75" customHeight="1" x14ac:dyDescent="0.25">
      <c r="A26" s="310" t="s">
        <v>874</v>
      </c>
      <c r="B26" s="311"/>
      <c r="C26" s="311"/>
      <c r="D26" s="311"/>
      <c r="E26" s="311"/>
      <c r="F26" s="311"/>
      <c r="G26" s="299">
        <v>22</v>
      </c>
    </row>
    <row r="27" spans="1:7" s="4" customFormat="1" ht="18.75" customHeight="1" x14ac:dyDescent="0.25">
      <c r="A27" s="315" t="s">
        <v>875</v>
      </c>
      <c r="B27" s="321" t="s">
        <v>876</v>
      </c>
      <c r="C27" s="321" t="s">
        <v>877</v>
      </c>
      <c r="D27" s="321" t="s">
        <v>878</v>
      </c>
      <c r="E27" s="321" t="s">
        <v>879</v>
      </c>
      <c r="F27" s="321" t="s">
        <v>880</v>
      </c>
      <c r="G27" s="299">
        <v>23</v>
      </c>
    </row>
    <row r="28" spans="1:7" s="4" customFormat="1" ht="18.75" customHeight="1" x14ac:dyDescent="0.25">
      <c r="A28" s="317" t="s">
        <v>881</v>
      </c>
      <c r="B28" s="313" t="s">
        <v>882</v>
      </c>
      <c r="C28" s="313" t="s">
        <v>883</v>
      </c>
      <c r="D28" s="313" t="s">
        <v>884</v>
      </c>
      <c r="E28" s="313" t="s">
        <v>885</v>
      </c>
      <c r="F28" s="313" t="s">
        <v>886</v>
      </c>
      <c r="G28" s="299">
        <v>24</v>
      </c>
    </row>
    <row r="29" spans="1:7" s="4" customFormat="1" ht="18.75" customHeight="1" x14ac:dyDescent="0.25">
      <c r="A29" s="317" t="s">
        <v>887</v>
      </c>
      <c r="B29" s="313" t="s">
        <v>888</v>
      </c>
      <c r="C29" s="313" t="s">
        <v>889</v>
      </c>
      <c r="D29" s="313" t="s">
        <v>890</v>
      </c>
      <c r="E29" s="313" t="s">
        <v>891</v>
      </c>
      <c r="F29" s="313" t="s">
        <v>886</v>
      </c>
      <c r="G29" s="299">
        <v>25</v>
      </c>
    </row>
    <row r="30" spans="1:7" s="4" customFormat="1" ht="18.75" customHeight="1" x14ac:dyDescent="0.25">
      <c r="A30" s="310" t="s">
        <v>892</v>
      </c>
      <c r="B30" s="311"/>
      <c r="C30" s="311"/>
      <c r="D30" s="311"/>
      <c r="E30" s="311"/>
      <c r="F30" s="311"/>
      <c r="G30" s="299">
        <v>26</v>
      </c>
    </row>
    <row r="31" spans="1:7" s="4" customFormat="1" ht="18.75" customHeight="1" x14ac:dyDescent="0.25">
      <c r="A31" s="315" t="s">
        <v>893</v>
      </c>
      <c r="B31" s="313" t="s">
        <v>894</v>
      </c>
      <c r="C31" s="313" t="s">
        <v>895</v>
      </c>
      <c r="D31" s="313" t="s">
        <v>896</v>
      </c>
      <c r="E31" s="313" t="s">
        <v>886</v>
      </c>
      <c r="F31" s="313" t="s">
        <v>886</v>
      </c>
      <c r="G31" s="299">
        <v>27</v>
      </c>
    </row>
    <row r="32" spans="1:7" s="4" customFormat="1" ht="18.75" customHeight="1" x14ac:dyDescent="0.25">
      <c r="A32" s="317" t="s">
        <v>897</v>
      </c>
      <c r="B32" s="313" t="s">
        <v>898</v>
      </c>
      <c r="C32" s="313" t="s">
        <v>899</v>
      </c>
      <c r="D32" s="313" t="s">
        <v>900</v>
      </c>
      <c r="E32" s="313" t="s">
        <v>886</v>
      </c>
      <c r="F32" s="313" t="s">
        <v>886</v>
      </c>
      <c r="G32" s="299">
        <v>28</v>
      </c>
    </row>
    <row r="33" spans="1:7" s="4" customFormat="1" ht="18.75" customHeight="1" x14ac:dyDescent="0.25">
      <c r="A33" s="317" t="s">
        <v>901</v>
      </c>
      <c r="B33" s="313" t="s">
        <v>902</v>
      </c>
      <c r="C33" s="313" t="s">
        <v>903</v>
      </c>
      <c r="D33" s="313" t="s">
        <v>904</v>
      </c>
      <c r="E33" s="313" t="s">
        <v>886</v>
      </c>
      <c r="F33" s="313" t="s">
        <v>886</v>
      </c>
      <c r="G33" s="299">
        <v>29</v>
      </c>
    </row>
    <row r="34" spans="1:7" s="4" customFormat="1" ht="18.75" customHeight="1" x14ac:dyDescent="0.25">
      <c r="A34" s="318" t="s">
        <v>905</v>
      </c>
      <c r="B34" s="313" t="s">
        <v>906</v>
      </c>
      <c r="C34" s="313" t="s">
        <v>907</v>
      </c>
      <c r="D34" s="313" t="s">
        <v>908</v>
      </c>
      <c r="E34" s="313" t="s">
        <v>886</v>
      </c>
      <c r="F34" s="313" t="s">
        <v>886</v>
      </c>
      <c r="G34" s="299">
        <v>30</v>
      </c>
    </row>
    <row r="35" spans="1:7" s="4" customFormat="1" ht="18.75" customHeight="1" x14ac:dyDescent="0.25">
      <c r="A35" s="310" t="s">
        <v>909</v>
      </c>
      <c r="B35" s="311"/>
      <c r="C35" s="311"/>
      <c r="D35" s="311"/>
      <c r="E35" s="311"/>
      <c r="F35" s="311"/>
      <c r="G35" s="299">
        <v>31</v>
      </c>
    </row>
    <row r="36" spans="1:7" s="4" customFormat="1" ht="18.75" customHeight="1" x14ac:dyDescent="0.25">
      <c r="A36" s="322" t="s">
        <v>910</v>
      </c>
      <c r="B36" s="323" t="s">
        <v>911</v>
      </c>
      <c r="C36" s="323" t="s">
        <v>912</v>
      </c>
      <c r="D36" s="323" t="s">
        <v>913</v>
      </c>
      <c r="E36" s="323" t="s">
        <v>914</v>
      </c>
      <c r="F36" s="323" t="s">
        <v>886</v>
      </c>
      <c r="G36" s="299">
        <v>32</v>
      </c>
    </row>
    <row r="37" spans="1:7" s="4" customFormat="1" ht="18.75" customHeight="1" x14ac:dyDescent="0.25">
      <c r="A37" s="324" t="s">
        <v>915</v>
      </c>
      <c r="B37" s="325" t="s">
        <v>916</v>
      </c>
      <c r="C37" s="325" t="s">
        <v>917</v>
      </c>
      <c r="D37" s="325" t="s">
        <v>918</v>
      </c>
      <c r="E37" s="325" t="s">
        <v>919</v>
      </c>
      <c r="F37" s="325" t="s">
        <v>886</v>
      </c>
      <c r="G37" s="299">
        <v>33</v>
      </c>
    </row>
    <row r="38" spans="1:7" s="4" customFormat="1" ht="18.75" customHeight="1" x14ac:dyDescent="0.25">
      <c r="A38" s="326" t="s">
        <v>920</v>
      </c>
      <c r="B38" s="327" t="s">
        <v>921</v>
      </c>
      <c r="C38" s="327" t="s">
        <v>922</v>
      </c>
      <c r="D38" s="327" t="s">
        <v>923</v>
      </c>
      <c r="E38" s="327" t="s">
        <v>924</v>
      </c>
      <c r="F38" s="327" t="s">
        <v>886</v>
      </c>
      <c r="G38" s="300">
        <v>34</v>
      </c>
    </row>
    <row r="39" spans="1:7" s="4" customFormat="1" ht="18" customHeight="1" x14ac:dyDescent="0.25">
      <c r="A39" s="328" t="s">
        <v>1117</v>
      </c>
      <c r="B39" s="328"/>
      <c r="C39" s="301"/>
      <c r="D39" s="301"/>
      <c r="E39" s="301"/>
      <c r="F39" s="301"/>
      <c r="G39" s="301"/>
    </row>
    <row r="40" spans="1:7" s="4" customFormat="1" ht="17.25" customHeight="1" x14ac:dyDescent="0.25">
      <c r="A40" s="328" t="s">
        <v>925</v>
      </c>
      <c r="B40" s="328"/>
      <c r="C40" s="301"/>
      <c r="D40" s="301"/>
      <c r="E40" s="301"/>
      <c r="F40" s="301"/>
      <c r="G40" s="301"/>
    </row>
    <row r="41" spans="1:7" s="4" customFormat="1" ht="17.25" customHeight="1" x14ac:dyDescent="0.25">
      <c r="A41" s="328" t="s">
        <v>927</v>
      </c>
      <c r="B41" s="328"/>
      <c r="C41" s="301"/>
      <c r="D41" s="301"/>
      <c r="E41" s="301"/>
      <c r="F41" s="301"/>
      <c r="G41" s="301"/>
    </row>
    <row r="42" spans="1:7" s="4" customFormat="1" ht="18" customHeight="1" x14ac:dyDescent="0.25">
      <c r="A42" s="328" t="s">
        <v>926</v>
      </c>
      <c r="B42" s="328"/>
      <c r="C42" s="301"/>
      <c r="D42" s="301"/>
      <c r="E42" s="301"/>
      <c r="F42" s="301"/>
      <c r="G42" s="301"/>
    </row>
    <row r="43" spans="1:7" s="4" customFormat="1" ht="18" customHeight="1" x14ac:dyDescent="0.25">
      <c r="A43" s="328" t="s">
        <v>928</v>
      </c>
      <c r="B43" s="328"/>
      <c r="C43" s="301"/>
      <c r="D43" s="301"/>
      <c r="E43" s="301"/>
      <c r="F43" s="301"/>
      <c r="G43" s="301"/>
    </row>
    <row r="44" spans="1:7" s="4" customFormat="1" ht="28.35" customHeight="1" x14ac:dyDescent="0.2"/>
  </sheetData>
  <mergeCells count="6">
    <mergeCell ref="A2:E2"/>
    <mergeCell ref="F2:G2"/>
    <mergeCell ref="A3:E3"/>
    <mergeCell ref="F3:G3"/>
    <mergeCell ref="A4:E4"/>
    <mergeCell ref="F4:G4"/>
  </mergeCells>
  <pageMargins left="0.78431372549019618" right="0.78431372549019618" top="0.98039215686274517" bottom="0.98039215686274517" header="0.50980392156862753" footer="0.50980392156862753"/>
  <pageSetup paperSize="9" orientation="portrait" useFirstPageNumber="1" r:id="rId1"/>
  <headerFooter alignWithMargins="0"/>
  <ignoredErrors>
    <ignoredError sqref="B6:F38 F2: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A33" sqref="A33:J33"/>
    </sheetView>
  </sheetViews>
  <sheetFormatPr defaultRowHeight="12.75" x14ac:dyDescent="0.2"/>
  <cols>
    <col min="1" max="1" width="27.85546875" style="85" customWidth="1"/>
    <col min="2" max="2" width="14.7109375" style="85" customWidth="1"/>
    <col min="3" max="3" width="11.42578125" style="85" customWidth="1"/>
    <col min="4" max="4" width="14.7109375" style="85" customWidth="1"/>
    <col min="5" max="5" width="11.42578125" style="85" customWidth="1"/>
    <col min="6" max="6" width="4.7109375" style="85" customWidth="1"/>
    <col min="7" max="16384" width="9.140625" style="85"/>
  </cols>
  <sheetData>
    <row r="1" spans="1:5" s="86" customFormat="1" ht="18.75" customHeight="1" x14ac:dyDescent="0.2">
      <c r="A1" s="370" t="s">
        <v>10</v>
      </c>
      <c r="B1" s="370"/>
      <c r="C1" s="370"/>
      <c r="D1" s="370"/>
      <c r="E1" s="370"/>
    </row>
    <row r="2" spans="1:5" s="86" customFormat="1" ht="15" customHeight="1" x14ac:dyDescent="0.2">
      <c r="A2" s="371" t="s">
        <v>188</v>
      </c>
      <c r="B2" s="372" t="s">
        <v>69</v>
      </c>
      <c r="C2" s="372"/>
      <c r="D2" s="372" t="s">
        <v>159</v>
      </c>
      <c r="E2" s="372"/>
    </row>
    <row r="3" spans="1:5" s="86" customFormat="1" ht="27" customHeight="1" x14ac:dyDescent="0.2">
      <c r="A3" s="371"/>
      <c r="B3" s="90" t="s">
        <v>173</v>
      </c>
      <c r="C3" s="105" t="s">
        <v>189</v>
      </c>
      <c r="D3" s="90" t="s">
        <v>173</v>
      </c>
      <c r="E3" s="105" t="s">
        <v>151</v>
      </c>
    </row>
    <row r="4" spans="1:5" s="86" customFormat="1" ht="18" customHeight="1" x14ac:dyDescent="0.2">
      <c r="A4" s="104" t="s">
        <v>190</v>
      </c>
      <c r="B4" s="103">
        <v>0</v>
      </c>
      <c r="C4" s="101">
        <v>0</v>
      </c>
      <c r="D4" s="102">
        <v>0</v>
      </c>
      <c r="E4" s="101">
        <v>0</v>
      </c>
    </row>
    <row r="5" spans="1:5" s="86" customFormat="1" ht="18" customHeight="1" x14ac:dyDescent="0.2">
      <c r="A5" s="104" t="s">
        <v>191</v>
      </c>
      <c r="B5" s="103">
        <v>0</v>
      </c>
      <c r="C5" s="101">
        <v>0</v>
      </c>
      <c r="D5" s="102">
        <v>0</v>
      </c>
      <c r="E5" s="101">
        <v>0</v>
      </c>
    </row>
    <row r="6" spans="1:5" s="86" customFormat="1" ht="18" customHeight="1" x14ac:dyDescent="0.2">
      <c r="A6" s="104" t="s">
        <v>192</v>
      </c>
      <c r="B6" s="103">
        <v>1</v>
      </c>
      <c r="C6" s="101">
        <v>1131.187627</v>
      </c>
      <c r="D6" s="102">
        <v>0</v>
      </c>
      <c r="E6" s="101">
        <v>0</v>
      </c>
    </row>
    <row r="7" spans="1:5" s="86" customFormat="1" ht="18" customHeight="1" x14ac:dyDescent="0.2">
      <c r="A7" s="104" t="s">
        <v>193</v>
      </c>
      <c r="B7" s="103">
        <v>4</v>
      </c>
      <c r="C7" s="101">
        <v>542.19290000000001</v>
      </c>
      <c r="D7" s="102">
        <v>0</v>
      </c>
      <c r="E7" s="101">
        <v>0</v>
      </c>
    </row>
    <row r="8" spans="1:5" s="86" customFormat="1" ht="18" customHeight="1" x14ac:dyDescent="0.2">
      <c r="A8" s="104" t="s">
        <v>194</v>
      </c>
      <c r="B8" s="103">
        <v>3</v>
      </c>
      <c r="C8" s="101">
        <v>614.4478302</v>
      </c>
      <c r="D8" s="102">
        <v>0</v>
      </c>
      <c r="E8" s="101">
        <v>0</v>
      </c>
    </row>
    <row r="9" spans="1:5" s="86" customFormat="1" ht="18" customHeight="1" x14ac:dyDescent="0.2">
      <c r="A9" s="104" t="s">
        <v>195</v>
      </c>
      <c r="B9" s="103">
        <v>1</v>
      </c>
      <c r="C9" s="101">
        <v>18.745200000000001</v>
      </c>
      <c r="D9" s="102">
        <v>0</v>
      </c>
      <c r="E9" s="101">
        <v>0</v>
      </c>
    </row>
    <row r="10" spans="1:5" s="86" customFormat="1" ht="18" customHeight="1" x14ac:dyDescent="0.2">
      <c r="A10" s="104" t="s">
        <v>196</v>
      </c>
      <c r="B10" s="103">
        <v>6</v>
      </c>
      <c r="C10" s="101">
        <v>219.06911220000001</v>
      </c>
      <c r="D10" s="102">
        <v>0</v>
      </c>
      <c r="E10" s="101">
        <v>0</v>
      </c>
    </row>
    <row r="11" spans="1:5" s="86" customFormat="1" ht="18" customHeight="1" x14ac:dyDescent="0.2">
      <c r="A11" s="104" t="s">
        <v>197</v>
      </c>
      <c r="B11" s="103">
        <v>9</v>
      </c>
      <c r="C11" s="101">
        <v>466.73480000000001</v>
      </c>
      <c r="D11" s="102">
        <v>0</v>
      </c>
      <c r="E11" s="101">
        <v>0</v>
      </c>
    </row>
    <row r="12" spans="1:5" s="86" customFormat="1" ht="18" customHeight="1" x14ac:dyDescent="0.2">
      <c r="A12" s="104" t="s">
        <v>198</v>
      </c>
      <c r="B12" s="103">
        <v>1</v>
      </c>
      <c r="C12" s="101">
        <v>1.35</v>
      </c>
      <c r="D12" s="102">
        <v>0</v>
      </c>
      <c r="E12" s="101">
        <v>0</v>
      </c>
    </row>
    <row r="13" spans="1:5" s="86" customFormat="1" ht="18" customHeight="1" x14ac:dyDescent="0.2">
      <c r="A13" s="104" t="s">
        <v>199</v>
      </c>
      <c r="B13" s="103">
        <v>15</v>
      </c>
      <c r="C13" s="101">
        <v>31523.907182999999</v>
      </c>
      <c r="D13" s="102">
        <v>0</v>
      </c>
      <c r="E13" s="101">
        <v>0</v>
      </c>
    </row>
    <row r="14" spans="1:5" s="86" customFormat="1" ht="18" customHeight="1" x14ac:dyDescent="0.2">
      <c r="A14" s="104" t="s">
        <v>200</v>
      </c>
      <c r="B14" s="103">
        <v>4</v>
      </c>
      <c r="C14" s="101">
        <v>90.422319999999999</v>
      </c>
      <c r="D14" s="102">
        <v>0</v>
      </c>
      <c r="E14" s="101">
        <v>0</v>
      </c>
    </row>
    <row r="15" spans="1:5" s="86" customFormat="1" ht="18" customHeight="1" x14ac:dyDescent="0.2">
      <c r="A15" s="104" t="s">
        <v>201</v>
      </c>
      <c r="B15" s="103">
        <v>2</v>
      </c>
      <c r="C15" s="101">
        <v>16.1814</v>
      </c>
      <c r="D15" s="102">
        <v>0</v>
      </c>
      <c r="E15" s="101">
        <v>0</v>
      </c>
    </row>
    <row r="16" spans="1:5" s="86" customFormat="1" ht="18" customHeight="1" x14ac:dyDescent="0.2">
      <c r="A16" s="104" t="s">
        <v>202</v>
      </c>
      <c r="B16" s="103">
        <v>1</v>
      </c>
      <c r="C16" s="101">
        <v>1.944</v>
      </c>
      <c r="D16" s="102">
        <v>0</v>
      </c>
      <c r="E16" s="101">
        <v>0</v>
      </c>
    </row>
    <row r="17" spans="1:5" s="86" customFormat="1" ht="18" customHeight="1" x14ac:dyDescent="0.2">
      <c r="A17" s="104" t="s">
        <v>203</v>
      </c>
      <c r="B17" s="103">
        <v>2</v>
      </c>
      <c r="C17" s="101">
        <v>44.800199999999997</v>
      </c>
      <c r="D17" s="102">
        <v>0</v>
      </c>
      <c r="E17" s="101">
        <v>0</v>
      </c>
    </row>
    <row r="18" spans="1:5" s="86" customFormat="1" ht="18" customHeight="1" x14ac:dyDescent="0.2">
      <c r="A18" s="104" t="s">
        <v>204</v>
      </c>
      <c r="B18" s="103">
        <v>58</v>
      </c>
      <c r="C18" s="101">
        <v>7042.8322660000003</v>
      </c>
      <c r="D18" s="102">
        <v>4</v>
      </c>
      <c r="E18" s="101">
        <v>52.5</v>
      </c>
    </row>
    <row r="19" spans="1:5" s="86" customFormat="1" ht="18" customHeight="1" x14ac:dyDescent="0.2">
      <c r="A19" s="104" t="s">
        <v>205</v>
      </c>
      <c r="B19" s="103">
        <v>0</v>
      </c>
      <c r="C19" s="101">
        <v>0</v>
      </c>
      <c r="D19" s="102">
        <v>0</v>
      </c>
      <c r="E19" s="101">
        <v>0</v>
      </c>
    </row>
    <row r="20" spans="1:5" s="86" customFormat="1" ht="18" customHeight="1" x14ac:dyDescent="0.2">
      <c r="A20" s="104" t="s">
        <v>206</v>
      </c>
      <c r="B20" s="103">
        <v>0</v>
      </c>
      <c r="C20" s="101">
        <v>0</v>
      </c>
      <c r="D20" s="102">
        <v>0</v>
      </c>
      <c r="E20" s="101">
        <v>0</v>
      </c>
    </row>
    <row r="21" spans="1:5" s="86" customFormat="1" ht="18" customHeight="1" x14ac:dyDescent="0.2">
      <c r="A21" s="104" t="s">
        <v>207</v>
      </c>
      <c r="B21" s="103">
        <v>8</v>
      </c>
      <c r="C21" s="101">
        <v>1302.5931210000001</v>
      </c>
      <c r="D21" s="102">
        <v>0</v>
      </c>
      <c r="E21" s="101">
        <v>0</v>
      </c>
    </row>
    <row r="22" spans="1:5" s="86" customFormat="1" ht="18" customHeight="1" x14ac:dyDescent="0.2">
      <c r="A22" s="104" t="s">
        <v>208</v>
      </c>
      <c r="B22" s="103">
        <v>2</v>
      </c>
      <c r="C22" s="101">
        <v>38.520000000000003</v>
      </c>
      <c r="D22" s="102">
        <v>1</v>
      </c>
      <c r="E22" s="101">
        <v>3</v>
      </c>
    </row>
    <row r="23" spans="1:5" s="86" customFormat="1" ht="18" customHeight="1" x14ac:dyDescent="0.2">
      <c r="A23" s="104" t="s">
        <v>209</v>
      </c>
      <c r="B23" s="103">
        <v>0</v>
      </c>
      <c r="C23" s="101">
        <v>0</v>
      </c>
      <c r="D23" s="102">
        <v>0</v>
      </c>
      <c r="E23" s="101">
        <v>0</v>
      </c>
    </row>
    <row r="24" spans="1:5" s="86" customFormat="1" ht="18" customHeight="1" x14ac:dyDescent="0.2">
      <c r="A24" s="104" t="s">
        <v>210</v>
      </c>
      <c r="B24" s="103">
        <v>0</v>
      </c>
      <c r="C24" s="101">
        <v>0</v>
      </c>
      <c r="D24" s="102">
        <v>0</v>
      </c>
      <c r="E24" s="101">
        <v>0</v>
      </c>
    </row>
    <row r="25" spans="1:5" s="86" customFormat="1" ht="18" customHeight="1" x14ac:dyDescent="0.2">
      <c r="A25" s="104" t="s">
        <v>211</v>
      </c>
      <c r="B25" s="103">
        <v>1</v>
      </c>
      <c r="C25" s="101">
        <v>10.08</v>
      </c>
      <c r="D25" s="102">
        <v>0</v>
      </c>
      <c r="E25" s="101">
        <v>0</v>
      </c>
    </row>
    <row r="26" spans="1:5" s="86" customFormat="1" ht="18" customHeight="1" x14ac:dyDescent="0.2">
      <c r="A26" s="104" t="s">
        <v>212</v>
      </c>
      <c r="B26" s="103">
        <v>0</v>
      </c>
      <c r="C26" s="101">
        <v>0</v>
      </c>
      <c r="D26" s="102">
        <v>0</v>
      </c>
      <c r="E26" s="101">
        <v>0</v>
      </c>
    </row>
    <row r="27" spans="1:5" s="86" customFormat="1" ht="18" customHeight="1" x14ac:dyDescent="0.2">
      <c r="A27" s="104" t="s">
        <v>146</v>
      </c>
      <c r="B27" s="103">
        <v>118</v>
      </c>
      <c r="C27" s="101">
        <v>43065.007960000003</v>
      </c>
      <c r="D27" s="102">
        <v>5</v>
      </c>
      <c r="E27" s="101">
        <v>55.5</v>
      </c>
    </row>
    <row r="28" spans="1:5" s="86" customFormat="1" ht="15" customHeight="1" x14ac:dyDescent="0.2">
      <c r="A28" s="369" t="s">
        <v>104</v>
      </c>
      <c r="B28" s="369"/>
      <c r="C28" s="369"/>
    </row>
    <row r="29" spans="1:5" s="86" customFormat="1" ht="13.5" customHeight="1" x14ac:dyDescent="0.2">
      <c r="A29" s="369" t="s">
        <v>123</v>
      </c>
      <c r="B29" s="369"/>
      <c r="C29" s="369"/>
    </row>
    <row r="30" spans="1:5" s="86" customFormat="1" ht="28.35" customHeight="1" x14ac:dyDescent="0.2"/>
  </sheetData>
  <mergeCells count="6">
    <mergeCell ref="A29:C29"/>
    <mergeCell ref="A1:E1"/>
    <mergeCell ref="A2:A3"/>
    <mergeCell ref="B2:C2"/>
    <mergeCell ref="D2:E2"/>
    <mergeCell ref="A28:C28"/>
  </mergeCells>
  <pageMargins left="0.78431372549019618" right="0.78431372549019618" top="0.98039215686274517" bottom="0.98039215686274517" header="0.50980392156862753" footer="0.5098039215686275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workbookViewId="0">
      <selection activeCell="A33" sqref="A33:J33"/>
    </sheetView>
  </sheetViews>
  <sheetFormatPr defaultRowHeight="12.75" x14ac:dyDescent="0.2"/>
  <cols>
    <col min="1" max="11" width="14.7109375" bestFit="1" customWidth="1"/>
    <col min="12" max="12" width="14.42578125" bestFit="1" customWidth="1"/>
    <col min="13" max="13" width="15" bestFit="1" customWidth="1"/>
    <col min="14" max="19" width="14.7109375" bestFit="1" customWidth="1"/>
    <col min="20" max="20" width="4.7109375" bestFit="1" customWidth="1"/>
  </cols>
  <sheetData>
    <row r="1" spans="1:19" ht="16.5" customHeight="1" x14ac:dyDescent="0.2">
      <c r="A1" s="373" t="s">
        <v>213</v>
      </c>
      <c r="B1" s="373"/>
      <c r="C1" s="373"/>
      <c r="D1" s="373"/>
      <c r="E1" s="373"/>
      <c r="F1" s="373"/>
      <c r="G1" s="373"/>
      <c r="H1" s="373"/>
      <c r="I1" s="373"/>
      <c r="J1" s="373"/>
      <c r="K1" s="373"/>
      <c r="L1" s="373"/>
    </row>
    <row r="2" spans="1:19" s="4" customFormat="1" ht="18" customHeight="1" x14ac:dyDescent="0.2">
      <c r="A2" s="347" t="s">
        <v>143</v>
      </c>
      <c r="B2" s="362" t="s">
        <v>146</v>
      </c>
      <c r="C2" s="363"/>
      <c r="D2" s="359" t="s">
        <v>214</v>
      </c>
      <c r="E2" s="360"/>
      <c r="F2" s="360"/>
      <c r="G2" s="361"/>
      <c r="H2" s="359" t="s">
        <v>215</v>
      </c>
      <c r="I2" s="360"/>
      <c r="J2" s="360"/>
      <c r="K2" s="360"/>
      <c r="L2" s="360"/>
      <c r="M2" s="360"/>
      <c r="N2" s="360"/>
      <c r="O2" s="360"/>
      <c r="P2" s="360"/>
      <c r="Q2" s="360"/>
      <c r="R2" s="360"/>
      <c r="S2" s="361"/>
    </row>
    <row r="3" spans="1:19" s="4" customFormat="1" ht="18" customHeight="1" x14ac:dyDescent="0.2">
      <c r="A3" s="348"/>
      <c r="B3" s="364"/>
      <c r="C3" s="365"/>
      <c r="D3" s="359" t="s">
        <v>216</v>
      </c>
      <c r="E3" s="361"/>
      <c r="F3" s="359" t="s">
        <v>164</v>
      </c>
      <c r="G3" s="361"/>
      <c r="H3" s="359" t="s">
        <v>217</v>
      </c>
      <c r="I3" s="361"/>
      <c r="J3" s="359" t="s">
        <v>218</v>
      </c>
      <c r="K3" s="361"/>
      <c r="L3" s="359" t="s">
        <v>219</v>
      </c>
      <c r="M3" s="361"/>
      <c r="N3" s="359" t="s">
        <v>220</v>
      </c>
      <c r="O3" s="361"/>
      <c r="P3" s="359" t="s">
        <v>221</v>
      </c>
      <c r="Q3" s="361"/>
      <c r="R3" s="359" t="s">
        <v>222</v>
      </c>
      <c r="S3" s="361"/>
    </row>
    <row r="4" spans="1:19" s="4" customFormat="1" ht="27" customHeight="1" x14ac:dyDescent="0.2">
      <c r="A4" s="349"/>
      <c r="B4" s="6" t="s">
        <v>223</v>
      </c>
      <c r="C4" s="9" t="s">
        <v>224</v>
      </c>
      <c r="D4" s="6" t="s">
        <v>223</v>
      </c>
      <c r="E4" s="9" t="s">
        <v>225</v>
      </c>
      <c r="F4" s="6" t="s">
        <v>223</v>
      </c>
      <c r="G4" s="9" t="s">
        <v>225</v>
      </c>
      <c r="H4" s="6" t="s">
        <v>223</v>
      </c>
      <c r="I4" s="9" t="s">
        <v>225</v>
      </c>
      <c r="J4" s="6" t="s">
        <v>223</v>
      </c>
      <c r="K4" s="9" t="s">
        <v>225</v>
      </c>
      <c r="L4" s="6" t="s">
        <v>223</v>
      </c>
      <c r="M4" s="9" t="s">
        <v>225</v>
      </c>
      <c r="N4" s="6" t="s">
        <v>223</v>
      </c>
      <c r="O4" s="9" t="s">
        <v>225</v>
      </c>
      <c r="P4" s="8" t="s">
        <v>223</v>
      </c>
      <c r="Q4" s="9" t="s">
        <v>225</v>
      </c>
      <c r="R4" s="8" t="s">
        <v>223</v>
      </c>
      <c r="S4" s="9" t="s">
        <v>225</v>
      </c>
    </row>
    <row r="5" spans="1:19" s="4" customFormat="1" ht="18" customHeight="1" x14ac:dyDescent="0.2">
      <c r="A5" s="3" t="s">
        <v>68</v>
      </c>
      <c r="B5" s="10">
        <v>229</v>
      </c>
      <c r="C5" s="31">
        <v>110359.69</v>
      </c>
      <c r="D5" s="32">
        <v>222</v>
      </c>
      <c r="E5" s="25">
        <v>74118.09</v>
      </c>
      <c r="F5" s="32">
        <v>7</v>
      </c>
      <c r="G5" s="25">
        <v>36241.599999999999</v>
      </c>
      <c r="H5" s="32">
        <v>62</v>
      </c>
      <c r="I5" s="25">
        <v>13118.88</v>
      </c>
      <c r="J5" s="32">
        <v>9</v>
      </c>
      <c r="K5" s="25">
        <v>6628.89</v>
      </c>
      <c r="L5" s="32">
        <v>129</v>
      </c>
      <c r="M5" s="25">
        <v>76310.38</v>
      </c>
      <c r="N5" s="32">
        <v>29</v>
      </c>
      <c r="O5" s="25">
        <v>14301.53</v>
      </c>
      <c r="P5" s="10">
        <v>0</v>
      </c>
      <c r="Q5" s="25">
        <v>0</v>
      </c>
      <c r="R5" s="10">
        <v>0</v>
      </c>
      <c r="S5" s="25">
        <v>0</v>
      </c>
    </row>
    <row r="6" spans="1:19" s="4" customFormat="1" ht="18" customHeight="1" x14ac:dyDescent="0.2">
      <c r="A6" s="3" t="s">
        <v>69</v>
      </c>
      <c r="B6" s="10">
        <v>118</v>
      </c>
      <c r="C6" s="25">
        <v>43065.01</v>
      </c>
      <c r="D6" s="32">
        <v>115</v>
      </c>
      <c r="E6" s="25">
        <v>41794.21</v>
      </c>
      <c r="F6" s="32">
        <v>3</v>
      </c>
      <c r="G6" s="25">
        <v>1270.8</v>
      </c>
      <c r="H6" s="32">
        <v>21</v>
      </c>
      <c r="I6" s="25">
        <v>4817.7772015</v>
      </c>
      <c r="J6" s="32">
        <v>7</v>
      </c>
      <c r="K6" s="25">
        <v>970.20950000000005</v>
      </c>
      <c r="L6" s="32">
        <v>73</v>
      </c>
      <c r="M6" s="25">
        <v>26901.933626099999</v>
      </c>
      <c r="N6" s="32">
        <v>13</v>
      </c>
      <c r="O6" s="25">
        <v>10259.3892313</v>
      </c>
      <c r="P6" s="10">
        <v>4</v>
      </c>
      <c r="Q6" s="25">
        <v>115.69880000000001</v>
      </c>
      <c r="R6" s="10">
        <v>0</v>
      </c>
      <c r="S6" s="25">
        <v>0</v>
      </c>
    </row>
    <row r="7" spans="1:19" s="4" customFormat="1" ht="18" customHeight="1" x14ac:dyDescent="0.2">
      <c r="A7" s="3" t="s">
        <v>152</v>
      </c>
      <c r="B7" s="10">
        <v>16</v>
      </c>
      <c r="C7" s="25">
        <v>3555.2981799999998</v>
      </c>
      <c r="D7" s="32">
        <v>16</v>
      </c>
      <c r="E7" s="25">
        <v>3555.2981799999998</v>
      </c>
      <c r="F7" s="32">
        <v>0</v>
      </c>
      <c r="G7" s="25">
        <v>0</v>
      </c>
      <c r="H7" s="32">
        <v>4</v>
      </c>
      <c r="I7" s="25">
        <v>90.196179999999998</v>
      </c>
      <c r="J7" s="32">
        <v>0</v>
      </c>
      <c r="K7" s="25">
        <v>0</v>
      </c>
      <c r="L7" s="32">
        <v>8</v>
      </c>
      <c r="M7" s="25">
        <v>149.1247122</v>
      </c>
      <c r="N7" s="32">
        <v>3</v>
      </c>
      <c r="O7" s="25">
        <v>3231.3820000000001</v>
      </c>
      <c r="P7" s="10">
        <v>1</v>
      </c>
      <c r="Q7" s="25">
        <v>84.6</v>
      </c>
      <c r="R7" s="10">
        <v>0</v>
      </c>
      <c r="S7" s="25">
        <v>0</v>
      </c>
    </row>
    <row r="8" spans="1:19" s="4" customFormat="1" ht="18" customHeight="1" x14ac:dyDescent="0.2">
      <c r="A8" s="3" t="s">
        <v>153</v>
      </c>
      <c r="B8" s="10">
        <v>23</v>
      </c>
      <c r="C8" s="25">
        <v>14429.485360000001</v>
      </c>
      <c r="D8" s="32">
        <v>23</v>
      </c>
      <c r="E8" s="25">
        <v>14429.485360000001</v>
      </c>
      <c r="F8" s="32">
        <v>0</v>
      </c>
      <c r="G8" s="25">
        <v>0</v>
      </c>
      <c r="H8" s="32">
        <v>4</v>
      </c>
      <c r="I8" s="25">
        <v>154.6</v>
      </c>
      <c r="J8" s="32">
        <v>1</v>
      </c>
      <c r="K8" s="25">
        <v>509.81</v>
      </c>
      <c r="L8" s="32">
        <v>16</v>
      </c>
      <c r="M8" s="25">
        <v>13745.87536</v>
      </c>
      <c r="N8" s="32">
        <v>0</v>
      </c>
      <c r="O8" s="25">
        <v>0</v>
      </c>
      <c r="P8" s="10">
        <v>2</v>
      </c>
      <c r="Q8" s="25">
        <v>19.2</v>
      </c>
      <c r="R8" s="10">
        <v>0</v>
      </c>
      <c r="S8" s="25">
        <v>0</v>
      </c>
    </row>
    <row r="9" spans="1:19" s="4" customFormat="1" ht="18" customHeight="1" x14ac:dyDescent="0.2">
      <c r="A9" s="3" t="s">
        <v>154</v>
      </c>
      <c r="B9" s="10">
        <v>11</v>
      </c>
      <c r="C9" s="25">
        <v>3151.7067000000002</v>
      </c>
      <c r="D9" s="32">
        <v>10</v>
      </c>
      <c r="E9" s="25">
        <v>2691.1967</v>
      </c>
      <c r="F9" s="32">
        <v>1</v>
      </c>
      <c r="G9" s="25">
        <v>460.51</v>
      </c>
      <c r="H9" s="32">
        <v>1</v>
      </c>
      <c r="I9" s="25">
        <v>460.51</v>
      </c>
      <c r="J9" s="32">
        <v>0</v>
      </c>
      <c r="K9" s="25">
        <v>0</v>
      </c>
      <c r="L9" s="32">
        <v>9</v>
      </c>
      <c r="M9" s="25">
        <v>2679.2966999999999</v>
      </c>
      <c r="N9" s="32">
        <v>0</v>
      </c>
      <c r="O9" s="25">
        <v>0</v>
      </c>
      <c r="P9" s="10">
        <v>1</v>
      </c>
      <c r="Q9" s="25">
        <v>11.9</v>
      </c>
      <c r="R9" s="10">
        <v>0</v>
      </c>
      <c r="S9" s="25">
        <v>0</v>
      </c>
    </row>
    <row r="10" spans="1:19" s="4" customFormat="1" ht="18" customHeight="1" x14ac:dyDescent="0.2">
      <c r="A10" s="3" t="s">
        <v>155</v>
      </c>
      <c r="B10" s="10">
        <v>15</v>
      </c>
      <c r="C10" s="25">
        <v>10686.03</v>
      </c>
      <c r="D10" s="32">
        <v>15</v>
      </c>
      <c r="E10" s="25">
        <v>10686.03</v>
      </c>
      <c r="F10" s="32">
        <v>0</v>
      </c>
      <c r="G10" s="25">
        <v>0</v>
      </c>
      <c r="H10" s="32">
        <v>4</v>
      </c>
      <c r="I10" s="25">
        <v>1598.276822</v>
      </c>
      <c r="J10" s="32">
        <v>1</v>
      </c>
      <c r="K10" s="25">
        <v>60.0075</v>
      </c>
      <c r="L10" s="32">
        <v>8</v>
      </c>
      <c r="M10" s="25">
        <v>4851.3930899999996</v>
      </c>
      <c r="N10" s="32">
        <v>2</v>
      </c>
      <c r="O10" s="25">
        <v>4176.3538044999996</v>
      </c>
      <c r="P10" s="10">
        <v>0</v>
      </c>
      <c r="Q10" s="25">
        <v>0</v>
      </c>
      <c r="R10" s="10">
        <v>0</v>
      </c>
      <c r="S10" s="25">
        <v>0</v>
      </c>
    </row>
    <row r="11" spans="1:19" s="4" customFormat="1" ht="18" customHeight="1" x14ac:dyDescent="0.2">
      <c r="A11" s="3" t="s">
        <v>156</v>
      </c>
      <c r="B11" s="10">
        <v>11</v>
      </c>
      <c r="C11" s="25">
        <v>1257.4000000000001</v>
      </c>
      <c r="D11" s="32">
        <v>11</v>
      </c>
      <c r="E11" s="25">
        <v>1257.4000000000001</v>
      </c>
      <c r="F11" s="32">
        <v>0</v>
      </c>
      <c r="G11" s="25">
        <v>0</v>
      </c>
      <c r="H11" s="32">
        <v>2</v>
      </c>
      <c r="I11" s="25">
        <v>29.8</v>
      </c>
      <c r="J11" s="32">
        <v>0</v>
      </c>
      <c r="K11" s="25">
        <v>0</v>
      </c>
      <c r="L11" s="32">
        <v>8</v>
      </c>
      <c r="M11" s="25">
        <v>96.41</v>
      </c>
      <c r="N11" s="32">
        <v>1</v>
      </c>
      <c r="O11" s="25">
        <v>1131.19</v>
      </c>
      <c r="P11" s="10">
        <v>0</v>
      </c>
      <c r="Q11" s="25">
        <v>0</v>
      </c>
      <c r="R11" s="10">
        <v>0</v>
      </c>
      <c r="S11" s="25">
        <v>0</v>
      </c>
    </row>
    <row r="12" spans="1:19" s="4" customFormat="1" ht="18" customHeight="1" x14ac:dyDescent="0.2">
      <c r="A12" s="3" t="s">
        <v>184</v>
      </c>
      <c r="B12" s="10">
        <v>20</v>
      </c>
      <c r="C12" s="25">
        <v>8762.2018960000005</v>
      </c>
      <c r="D12" s="32">
        <v>19</v>
      </c>
      <c r="E12" s="25">
        <v>8295.5018959999998</v>
      </c>
      <c r="F12" s="32">
        <v>1</v>
      </c>
      <c r="G12" s="25">
        <v>466.7</v>
      </c>
      <c r="H12" s="32">
        <v>4</v>
      </c>
      <c r="I12" s="25">
        <v>2476.4899999999998</v>
      </c>
      <c r="J12" s="32">
        <v>0</v>
      </c>
      <c r="K12" s="25">
        <v>0</v>
      </c>
      <c r="L12" s="32">
        <v>13</v>
      </c>
      <c r="M12" s="25">
        <v>5323.524496</v>
      </c>
      <c r="N12" s="32">
        <v>3</v>
      </c>
      <c r="O12" s="25">
        <v>962.19</v>
      </c>
      <c r="P12" s="10">
        <v>0</v>
      </c>
      <c r="Q12" s="25">
        <v>0</v>
      </c>
      <c r="R12" s="10">
        <v>0</v>
      </c>
      <c r="S12" s="25">
        <v>0</v>
      </c>
    </row>
    <row r="13" spans="1:19" s="4" customFormat="1" ht="18" customHeight="1" x14ac:dyDescent="0.2">
      <c r="A13" s="3" t="s">
        <v>158</v>
      </c>
      <c r="B13" s="10">
        <v>17</v>
      </c>
      <c r="C13" s="25">
        <v>1232.23</v>
      </c>
      <c r="D13" s="32">
        <v>16</v>
      </c>
      <c r="E13" s="25">
        <v>888.64</v>
      </c>
      <c r="F13" s="32">
        <v>1</v>
      </c>
      <c r="G13" s="25">
        <v>343.59</v>
      </c>
      <c r="H13" s="32">
        <v>2</v>
      </c>
      <c r="I13" s="25">
        <v>7.8959999999999999</v>
      </c>
      <c r="J13" s="32">
        <v>4</v>
      </c>
      <c r="K13" s="25">
        <v>387.072</v>
      </c>
      <c r="L13" s="32">
        <v>8</v>
      </c>
      <c r="M13" s="25">
        <v>110.47920000000001</v>
      </c>
      <c r="N13" s="32">
        <v>3</v>
      </c>
      <c r="O13" s="25">
        <v>726.7808</v>
      </c>
      <c r="P13" s="10">
        <v>0</v>
      </c>
      <c r="Q13" s="25">
        <v>0</v>
      </c>
      <c r="R13" s="10">
        <v>0</v>
      </c>
      <c r="S13" s="25">
        <v>0</v>
      </c>
    </row>
    <row r="14" spans="1:19" s="4" customFormat="1" ht="18" customHeight="1" x14ac:dyDescent="0.2">
      <c r="A14" s="3" t="s">
        <v>159</v>
      </c>
      <c r="B14" s="10">
        <v>5</v>
      </c>
      <c r="C14" s="25">
        <v>55.5</v>
      </c>
      <c r="D14" s="32">
        <v>5</v>
      </c>
      <c r="E14" s="25">
        <v>55.5</v>
      </c>
      <c r="F14" s="32">
        <v>0</v>
      </c>
      <c r="G14" s="25">
        <v>0</v>
      </c>
      <c r="H14" s="32">
        <v>0</v>
      </c>
      <c r="I14" s="25">
        <v>0</v>
      </c>
      <c r="J14" s="32">
        <v>1</v>
      </c>
      <c r="K14" s="25">
        <v>13.32</v>
      </c>
      <c r="L14" s="32">
        <v>3</v>
      </c>
      <c r="M14" s="25">
        <v>10.68</v>
      </c>
      <c r="N14" s="32">
        <v>1</v>
      </c>
      <c r="O14" s="25">
        <v>31.5</v>
      </c>
      <c r="P14" s="10">
        <v>0</v>
      </c>
      <c r="Q14" s="25">
        <v>0</v>
      </c>
      <c r="R14" s="10">
        <v>0</v>
      </c>
      <c r="S14" s="25">
        <v>0</v>
      </c>
    </row>
    <row r="15" spans="1:19" s="4" customFormat="1" ht="19.5" customHeight="1" x14ac:dyDescent="0.2">
      <c r="A15" s="337" t="s">
        <v>104</v>
      </c>
      <c r="B15" s="337"/>
      <c r="C15" s="337"/>
    </row>
    <row r="16" spans="1:19" s="4" customFormat="1" ht="18" customHeight="1" x14ac:dyDescent="0.2">
      <c r="A16" s="337" t="s">
        <v>123</v>
      </c>
      <c r="B16" s="337"/>
      <c r="C16" s="337"/>
    </row>
    <row r="17" s="4" customFormat="1" ht="26.85" customHeight="1" x14ac:dyDescent="0.2"/>
  </sheetData>
  <mergeCells count="15">
    <mergeCell ref="A15:C15"/>
    <mergeCell ref="A16:C16"/>
    <mergeCell ref="A1:L1"/>
    <mergeCell ref="A2:A4"/>
    <mergeCell ref="B2:C3"/>
    <mergeCell ref="D2:G2"/>
    <mergeCell ref="H2:S2"/>
    <mergeCell ref="D3:E3"/>
    <mergeCell ref="F3:G3"/>
    <mergeCell ref="H3:I3"/>
    <mergeCell ref="J3:K3"/>
    <mergeCell ref="L3:M3"/>
    <mergeCell ref="N3:O3"/>
    <mergeCell ref="P3:Q3"/>
    <mergeCell ref="R3:S3"/>
  </mergeCells>
  <pageMargins left="0.78431372549019618" right="0.78431372549019618" top="0.98039215686274517" bottom="0.98039215686274517" header="0.50980392156862753" footer="0.50980392156862753"/>
  <pageSetup paperSize="9" orientation="landscape"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11</vt:i4>
      </vt:variant>
    </vt:vector>
  </HeadingPairs>
  <TitlesOfParts>
    <vt:vector size="88"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Sumit Verma</cp:lastModifiedBy>
  <dcterms:created xsi:type="dcterms:W3CDTF">2018-12-17T11:32:19Z</dcterms:created>
  <dcterms:modified xsi:type="dcterms:W3CDTF">2018-12-18T10:57:08Z</dcterms:modified>
</cp:coreProperties>
</file>